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6540" windowHeight="5010" activeTab="2"/>
  </bookViews>
  <sheets>
    <sheet name="XR1" sheetId="1" r:id="rId1"/>
    <sheet name="RM1" sheetId="2" r:id="rId2"/>
    <sheet name="ST1" sheetId="3" r:id="rId3"/>
    <sheet name="ST2" sheetId="4" r:id="rId4"/>
  </sheets>
  <definedNames/>
  <calcPr fullCalcOnLoad="1"/>
</workbook>
</file>

<file path=xl/sharedStrings.xml><?xml version="1.0" encoding="utf-8"?>
<sst xmlns="http://schemas.openxmlformats.org/spreadsheetml/2006/main" count="1505" uniqueCount="123">
  <si>
    <t>Number of Securities</t>
  </si>
  <si>
    <t>Name</t>
  </si>
  <si>
    <t>IMB</t>
  </si>
  <si>
    <t>T-Strip</t>
  </si>
  <si>
    <t>Call320</t>
  </si>
  <si>
    <t>Put320</t>
  </si>
  <si>
    <t>Call360</t>
  </si>
  <si>
    <t>Put360</t>
  </si>
  <si>
    <t>Maximum Number of Trials</t>
  </si>
  <si>
    <t>Security Type</t>
  </si>
  <si>
    <t>Stock</t>
  </si>
  <si>
    <t>Number of Periods per Trial</t>
  </si>
  <si>
    <t>Price Quotes</t>
  </si>
  <si>
    <t>Exogenous</t>
  </si>
  <si>
    <t>Endogenous</t>
  </si>
  <si>
    <t>Period Length (seconds)</t>
  </si>
  <si>
    <t>Start Life</t>
  </si>
  <si>
    <t>Maximum Number of Traders</t>
  </si>
  <si>
    <t>End Life</t>
  </si>
  <si>
    <t>Number of Trader Types</t>
  </si>
  <si>
    <t>Short Selling</t>
  </si>
  <si>
    <t>Yes</t>
  </si>
  <si>
    <t>Market Depth</t>
  </si>
  <si>
    <t>Quote to Price Formula</t>
  </si>
  <si>
    <t>Quote</t>
  </si>
  <si>
    <t>Depth Displayed</t>
  </si>
  <si>
    <t>Information</t>
  </si>
  <si>
    <t>No</t>
  </si>
  <si>
    <t>Borrowing Allowed</t>
  </si>
  <si>
    <t>Last Row with Exogenous Prices</t>
  </si>
  <si>
    <t>Number of Information Types</t>
  </si>
  <si>
    <t>Last Row with Information</t>
  </si>
  <si>
    <t>Recalculate</t>
  </si>
  <si>
    <t>Trader Data</t>
  </si>
  <si>
    <t>Type 1</t>
  </si>
  <si>
    <t>Type 2</t>
  </si>
  <si>
    <t>Payoff and Settlement Data</t>
  </si>
  <si>
    <t>Interest Rate</t>
  </si>
  <si>
    <t>Exogenous Prices</t>
  </si>
  <si>
    <t>Time into Period</t>
  </si>
  <si>
    <t>Cash</t>
  </si>
  <si>
    <t>Trial 1</t>
  </si>
  <si>
    <t>Endow 1</t>
  </si>
  <si>
    <t>Trial 2</t>
  </si>
  <si>
    <t>q</t>
  </si>
  <si>
    <t>Endow 2</t>
  </si>
  <si>
    <t>Trial 3</t>
  </si>
  <si>
    <t>Endow 3</t>
  </si>
  <si>
    <t>Trial 4</t>
  </si>
  <si>
    <t>Endow 4</t>
  </si>
  <si>
    <t>Trial 5</t>
  </si>
  <si>
    <t>Endow 5</t>
  </si>
  <si>
    <t>Trial 6</t>
  </si>
  <si>
    <t>Endow 6</t>
  </si>
  <si>
    <t>Trial 7</t>
  </si>
  <si>
    <t>Rights 1</t>
  </si>
  <si>
    <t>Trial 8</t>
  </si>
  <si>
    <t>Rights 2</t>
  </si>
  <si>
    <t>Trial 9</t>
  </si>
  <si>
    <t>Rights 3</t>
  </si>
  <si>
    <t>Trial 10</t>
  </si>
  <si>
    <t>Rights 4</t>
  </si>
  <si>
    <t>Trial 11</t>
  </si>
  <si>
    <t>Rights 5</t>
  </si>
  <si>
    <t>Trial 12</t>
  </si>
  <si>
    <t>Rights 6</t>
  </si>
  <si>
    <t>Trial 13</t>
  </si>
  <si>
    <t>Lower Bound</t>
  </si>
  <si>
    <t>Trial 14</t>
  </si>
  <si>
    <t>Lower Bound Payoff</t>
  </si>
  <si>
    <t>Trial 15</t>
  </si>
  <si>
    <t>Upper Bound</t>
  </si>
  <si>
    <t>Trial 16</t>
  </si>
  <si>
    <t>Upper Bound Payoff</t>
  </si>
  <si>
    <t>Trial 17</t>
  </si>
  <si>
    <t>Constant</t>
  </si>
  <si>
    <t>Trial 18</t>
  </si>
  <si>
    <t>Linear Coefficient</t>
  </si>
  <si>
    <t>Trial 19</t>
  </si>
  <si>
    <t>Quadratic Coefficient</t>
  </si>
  <si>
    <t>Log Coefficient</t>
  </si>
  <si>
    <t>CARA Coefficient</t>
  </si>
  <si>
    <t>CARA Exponent</t>
  </si>
  <si>
    <t>HARA Coefficient</t>
  </si>
  <si>
    <t>HARA Exponent</t>
  </si>
  <si>
    <t>QtyAdj</t>
  </si>
  <si>
    <t>Time</t>
  </si>
  <si>
    <t>Number</t>
  </si>
  <si>
    <t>Time left</t>
  </si>
  <si>
    <t>rf</t>
  </si>
  <si>
    <t>XR500dm</t>
  </si>
  <si>
    <t>Call290</t>
  </si>
  <si>
    <t>Put290</t>
  </si>
  <si>
    <t>Call310</t>
  </si>
  <si>
    <t>Put310</t>
  </si>
  <si>
    <t>dm Fut</t>
  </si>
  <si>
    <t>Futures/Cash</t>
  </si>
  <si>
    <t>Endow 7</t>
  </si>
  <si>
    <t>Rights 7</t>
  </si>
  <si>
    <t>Trial 20</t>
  </si>
  <si>
    <t>Loan</t>
  </si>
  <si>
    <t>Edep(3)</t>
  </si>
  <si>
    <t>LiborIndex</t>
  </si>
  <si>
    <t>FRA</t>
  </si>
  <si>
    <t>Cap</t>
  </si>
  <si>
    <t>Floor</t>
  </si>
  <si>
    <t>Bond</t>
  </si>
  <si>
    <t>Forward/Script=2</t>
  </si>
  <si>
    <t>240/240/0/0</t>
  </si>
  <si>
    <t>States</t>
  </si>
  <si>
    <t>Libor</t>
  </si>
  <si>
    <t>s1b1</t>
  </si>
  <si>
    <t>s2b1</t>
  </si>
  <si>
    <t>s3b1</t>
  </si>
  <si>
    <t>s4b1</t>
  </si>
  <si>
    <t>s5b1</t>
  </si>
  <si>
    <t>s6b1</t>
  </si>
  <si>
    <t>Periods</t>
  </si>
  <si>
    <t>Period 2</t>
  </si>
  <si>
    <t>Period 3</t>
  </si>
  <si>
    <t>Period 4</t>
  </si>
  <si>
    <t>Spread in Underlying used to determine the spread in the option market</t>
  </si>
  <si>
    <t>Spread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</si>
</sst>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1" fillId="36" borderId="0" xfId="52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0" borderId="0" xfId="0" applyNumberFormat="1" applyAlignment="1">
      <alignment/>
    </xf>
    <xf numFmtId="0" fontId="0" fillId="38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37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=@if(e21-320&gt;0,+e21-320,0)" TargetMode="External" /><Relationship Id="rId2" Type="http://schemas.openxmlformats.org/officeDocument/2006/relationships/hyperlink" Target="mailto:=@if(e21-320&gt;0,+e21-320,0)" TargetMode="External" /><Relationship Id="rId3" Type="http://schemas.openxmlformats.org/officeDocument/2006/relationships/hyperlink" Target="mailto:=@if(e21-320&gt;0,+e21-320,0)" TargetMode="External" /><Relationship Id="rId4" Type="http://schemas.openxmlformats.org/officeDocument/2006/relationships/hyperlink" Target="mailto:=@if(e21-320&gt;0,+e21-320,0)" TargetMode="External" /><Relationship Id="rId5" Type="http://schemas.openxmlformats.org/officeDocument/2006/relationships/hyperlink" Target="mailto:=@if(e21-320&gt;0,+e21-320,0)" TargetMode="External" /><Relationship Id="rId6" Type="http://schemas.openxmlformats.org/officeDocument/2006/relationships/hyperlink" Target="mailto:=@if(e21-320&gt;0,+e21-320,0)" TargetMode="External" /><Relationship Id="rId7" Type="http://schemas.openxmlformats.org/officeDocument/2006/relationships/hyperlink" Target="mailto:=@if(e21-320&gt;0,+e21-320,0)" TargetMode="External" /><Relationship Id="rId8" Type="http://schemas.openxmlformats.org/officeDocument/2006/relationships/hyperlink" Target="mailto:=@if(e21-320&gt;0,+e21-320,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54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4" ht="12.75">
      <c r="A1" s="1" t="s">
        <v>0</v>
      </c>
      <c r="B1" s="1">
        <v>7</v>
      </c>
      <c r="C1" s="2" t="s">
        <v>1</v>
      </c>
      <c r="D1" s="2" t="s">
        <v>90</v>
      </c>
      <c r="E1" s="2" t="s">
        <v>3</v>
      </c>
      <c r="F1" s="2" t="s">
        <v>91</v>
      </c>
      <c r="G1" s="2" t="s">
        <v>92</v>
      </c>
      <c r="H1" s="2" t="s">
        <v>93</v>
      </c>
      <c r="I1" s="2" t="s">
        <v>94</v>
      </c>
      <c r="J1" s="2" t="s">
        <v>95</v>
      </c>
      <c r="K1" s="2"/>
      <c r="L1" s="2"/>
      <c r="M1" s="2"/>
      <c r="N1" s="2"/>
    </row>
    <row r="2" spans="1:14" ht="12.75">
      <c r="A2" s="1" t="s">
        <v>8</v>
      </c>
      <c r="B2" s="1">
        <v>20</v>
      </c>
      <c r="C2" s="2" t="s">
        <v>9</v>
      </c>
      <c r="D2" s="2" t="s">
        <v>10</v>
      </c>
      <c r="E2" s="2" t="s">
        <v>10</v>
      </c>
      <c r="F2" s="2" t="s">
        <v>10</v>
      </c>
      <c r="G2" s="2" t="s">
        <v>10</v>
      </c>
      <c r="H2" s="2" t="s">
        <v>10</v>
      </c>
      <c r="I2" s="2" t="s">
        <v>10</v>
      </c>
      <c r="J2" s="2" t="s">
        <v>96</v>
      </c>
      <c r="K2" s="2"/>
      <c r="L2" s="2"/>
      <c r="M2" s="2"/>
      <c r="N2" s="2"/>
    </row>
    <row r="3" spans="1:14" ht="12.75">
      <c r="A3" s="1" t="s">
        <v>11</v>
      </c>
      <c r="B3" s="1">
        <v>1</v>
      </c>
      <c r="C3" s="2" t="s">
        <v>12</v>
      </c>
      <c r="D3" s="2" t="s">
        <v>13</v>
      </c>
      <c r="E3" s="2" t="s">
        <v>13</v>
      </c>
      <c r="F3" s="2" t="s">
        <v>13</v>
      </c>
      <c r="G3" s="2" t="s">
        <v>13</v>
      </c>
      <c r="H3" s="2" t="s">
        <v>13</v>
      </c>
      <c r="I3" s="2" t="s">
        <v>13</v>
      </c>
      <c r="J3" s="2" t="s">
        <v>13</v>
      </c>
      <c r="K3" s="2"/>
      <c r="L3" s="2"/>
      <c r="M3" s="2"/>
      <c r="N3" s="2"/>
    </row>
    <row r="4" spans="1:14" ht="12.75">
      <c r="A4" s="1" t="s">
        <v>15</v>
      </c>
      <c r="B4" s="1">
        <v>250</v>
      </c>
      <c r="C4" s="2" t="s">
        <v>16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/>
      <c r="L4" s="2"/>
      <c r="M4" s="2"/>
      <c r="N4" s="2"/>
    </row>
    <row r="5" spans="1:14" ht="12.75">
      <c r="A5" s="1" t="s">
        <v>17</v>
      </c>
      <c r="B5" s="1">
        <v>60</v>
      </c>
      <c r="C5" s="2" t="s">
        <v>18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/>
      <c r="L5" s="2"/>
      <c r="M5" s="2"/>
      <c r="N5" s="2"/>
    </row>
    <row r="6" spans="1:14" ht="12.75">
      <c r="A6" s="1" t="s">
        <v>19</v>
      </c>
      <c r="B6" s="1">
        <v>2</v>
      </c>
      <c r="C6" s="2" t="s">
        <v>20</v>
      </c>
      <c r="D6" s="2" t="s">
        <v>21</v>
      </c>
      <c r="E6" s="2" t="s">
        <v>21</v>
      </c>
      <c r="F6" s="2" t="s">
        <v>21</v>
      </c>
      <c r="G6" s="2" t="s">
        <v>21</v>
      </c>
      <c r="H6" s="2" t="s">
        <v>21</v>
      </c>
      <c r="I6" s="2" t="s">
        <v>21</v>
      </c>
      <c r="J6" s="2" t="s">
        <v>21</v>
      </c>
      <c r="K6" s="2"/>
      <c r="L6" s="2"/>
      <c r="M6" s="2"/>
      <c r="N6" s="2"/>
    </row>
    <row r="7" spans="1:14" ht="12.75">
      <c r="A7" s="1" t="s">
        <v>22</v>
      </c>
      <c r="B7" s="1">
        <v>1</v>
      </c>
      <c r="C7" s="2" t="s">
        <v>23</v>
      </c>
      <c r="D7" s="2" t="s">
        <v>24</v>
      </c>
      <c r="E7" s="2" t="s">
        <v>24</v>
      </c>
      <c r="F7" s="2" t="s">
        <v>24</v>
      </c>
      <c r="G7" s="2" t="s">
        <v>24</v>
      </c>
      <c r="H7" s="2" t="s">
        <v>24</v>
      </c>
      <c r="I7" s="2" t="s">
        <v>24</v>
      </c>
      <c r="J7" s="2" t="s">
        <v>24</v>
      </c>
      <c r="K7" s="2"/>
      <c r="L7" s="2"/>
      <c r="M7" s="2"/>
      <c r="N7" s="2"/>
    </row>
    <row r="8" spans="1:14" ht="12.75">
      <c r="A8" s="1" t="s">
        <v>25</v>
      </c>
      <c r="B8" s="1">
        <v>1</v>
      </c>
      <c r="C8" s="2" t="s">
        <v>26</v>
      </c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/>
      <c r="L8" s="2"/>
      <c r="M8" s="2"/>
      <c r="N8" s="2"/>
    </row>
    <row r="9" spans="1:14" ht="12.75">
      <c r="A9" s="1" t="s">
        <v>28</v>
      </c>
      <c r="B9" s="3" t="s">
        <v>21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1" t="s">
        <v>29</v>
      </c>
      <c r="B10" s="1">
        <v>540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" t="s">
        <v>30</v>
      </c>
      <c r="B11" s="1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1" t="s">
        <v>31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1" t="s">
        <v>32</v>
      </c>
      <c r="B17" s="1" t="s">
        <v>27</v>
      </c>
      <c r="C17" s="2"/>
      <c r="D17" s="2"/>
      <c r="E17" s="2"/>
      <c r="F17" s="2"/>
      <c r="G17" s="2" t="s">
        <v>32</v>
      </c>
      <c r="H17" s="2" t="s">
        <v>27</v>
      </c>
      <c r="I17" s="2"/>
      <c r="J17" s="2"/>
      <c r="K17" s="2"/>
      <c r="L17" s="2"/>
      <c r="M17" s="2"/>
      <c r="N17" s="2"/>
    </row>
    <row r="18" spans="1:14" ht="12.7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28" ht="12.75">
      <c r="A20" s="4" t="s">
        <v>33</v>
      </c>
      <c r="B20" s="4" t="s">
        <v>34</v>
      </c>
      <c r="C20" s="4" t="s">
        <v>35</v>
      </c>
      <c r="D20" s="5" t="s">
        <v>36</v>
      </c>
      <c r="E20" s="5" t="str">
        <f>D1</f>
        <v>XR500dm</v>
      </c>
      <c r="F20" s="5" t="str">
        <f aca="true" t="shared" si="0" ref="F20:K20">E1</f>
        <v>T-Strip</v>
      </c>
      <c r="G20" s="5" t="str">
        <f t="shared" si="0"/>
        <v>Call290</v>
      </c>
      <c r="H20" s="5" t="str">
        <f t="shared" si="0"/>
        <v>Put290</v>
      </c>
      <c r="I20" s="5" t="str">
        <f t="shared" si="0"/>
        <v>Call310</v>
      </c>
      <c r="J20" s="5" t="str">
        <f t="shared" si="0"/>
        <v>Put310</v>
      </c>
      <c r="K20" s="5" t="str">
        <f t="shared" si="0"/>
        <v>dm Fut</v>
      </c>
      <c r="L20" s="5" t="s">
        <v>37</v>
      </c>
      <c r="M20" s="6" t="s">
        <v>38</v>
      </c>
      <c r="N20" s="6" t="s">
        <v>39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2.75">
      <c r="A21" s="4" t="s">
        <v>40</v>
      </c>
      <c r="B21" s="4">
        <v>114000</v>
      </c>
      <c r="C21" s="4">
        <v>127300</v>
      </c>
      <c r="D21" s="5" t="s">
        <v>41</v>
      </c>
      <c r="E21" s="5">
        <v>314.047</v>
      </c>
      <c r="F21" s="5">
        <v>970.946</v>
      </c>
      <c r="G21" s="5">
        <v>24.047</v>
      </c>
      <c r="H21" s="5">
        <v>0</v>
      </c>
      <c r="I21" s="5">
        <v>4.047</v>
      </c>
      <c r="J21" s="5">
        <v>0</v>
      </c>
      <c r="K21" s="5">
        <v>314.047</v>
      </c>
      <c r="L21" s="5">
        <v>0.03</v>
      </c>
      <c r="M21" s="6" t="s">
        <v>41</v>
      </c>
      <c r="N21" s="6">
        <v>0</v>
      </c>
      <c r="O21" s="6">
        <v>307.306</v>
      </c>
      <c r="P21" s="6">
        <v>308.511</v>
      </c>
      <c r="Q21" s="6">
        <v>943.299</v>
      </c>
      <c r="R21" s="6">
        <v>943.408</v>
      </c>
      <c r="S21" s="6">
        <v>19.856</v>
      </c>
      <c r="T21" s="6">
        <v>20.005</v>
      </c>
      <c r="U21" s="6">
        <v>13.441</v>
      </c>
      <c r="V21" s="6">
        <v>14.195</v>
      </c>
      <c r="W21" s="6">
        <v>11.312</v>
      </c>
      <c r="X21" s="6">
        <v>11.519</v>
      </c>
      <c r="Y21" s="6">
        <v>24.189</v>
      </c>
      <c r="Z21" s="6">
        <v>25.28</v>
      </c>
      <c r="AA21" s="6">
        <v>295.37</v>
      </c>
      <c r="AB21" s="6">
        <v>297.211</v>
      </c>
    </row>
    <row r="22" spans="1:28" ht="12.75">
      <c r="A22" s="4" t="s">
        <v>42</v>
      </c>
      <c r="B22" s="4">
        <v>0</v>
      </c>
      <c r="C22" s="4">
        <v>0</v>
      </c>
      <c r="D22" s="5" t="s">
        <v>43</v>
      </c>
      <c r="E22" s="5">
        <v>283.746</v>
      </c>
      <c r="F22" s="5">
        <v>969.521</v>
      </c>
      <c r="G22" s="5">
        <v>1.24</v>
      </c>
      <c r="H22" s="5">
        <v>6.691</v>
      </c>
      <c r="I22" s="5">
        <v>0.004</v>
      </c>
      <c r="J22" s="5">
        <v>24.84</v>
      </c>
      <c r="K22" s="5">
        <v>283.535</v>
      </c>
      <c r="L22" s="5">
        <v>0.03</v>
      </c>
      <c r="M22" s="6"/>
      <c r="N22" s="6">
        <f>N21+10</f>
        <v>10</v>
      </c>
      <c r="O22" s="6">
        <v>314.644</v>
      </c>
      <c r="P22" s="6">
        <v>318.957</v>
      </c>
      <c r="Q22" s="6">
        <v>943.843</v>
      </c>
      <c r="R22" s="6">
        <v>945.041</v>
      </c>
      <c r="S22" s="6">
        <v>24.691</v>
      </c>
      <c r="T22" s="6">
        <v>25.565</v>
      </c>
      <c r="U22" s="6">
        <v>10.164</v>
      </c>
      <c r="V22" s="6">
        <v>10.295</v>
      </c>
      <c r="W22" s="6">
        <v>14.86</v>
      </c>
      <c r="X22" s="6">
        <v>15.156</v>
      </c>
      <c r="Y22" s="6">
        <v>19.103</v>
      </c>
      <c r="Z22" s="6">
        <v>20.024</v>
      </c>
      <c r="AA22" s="6">
        <v>304.721</v>
      </c>
      <c r="AB22" s="6">
        <v>305.911</v>
      </c>
    </row>
    <row r="23" spans="1:28" ht="12.75">
      <c r="A23" s="4" t="s">
        <v>45</v>
      </c>
      <c r="B23" s="4">
        <v>0</v>
      </c>
      <c r="C23" s="4">
        <v>0</v>
      </c>
      <c r="D23" s="5" t="s">
        <v>46</v>
      </c>
      <c r="E23" s="5">
        <v>340.721</v>
      </c>
      <c r="F23" s="5">
        <v>968.003</v>
      </c>
      <c r="G23" s="5">
        <v>50.038</v>
      </c>
      <c r="H23" s="5">
        <v>0</v>
      </c>
      <c r="I23" s="5">
        <v>30.366</v>
      </c>
      <c r="J23" s="5">
        <v>0.055</v>
      </c>
      <c r="K23" s="5">
        <v>339.397</v>
      </c>
      <c r="L23" s="5">
        <v>0.03</v>
      </c>
      <c r="M23" s="6"/>
      <c r="N23" s="6">
        <f aca="true" t="shared" si="1" ref="N23:N45">N22+10</f>
        <v>20</v>
      </c>
      <c r="O23" s="6">
        <v>301.625</v>
      </c>
      <c r="P23" s="6">
        <v>305.434</v>
      </c>
      <c r="Q23" s="6">
        <v>944.727</v>
      </c>
      <c r="R23" s="6">
        <v>946.337</v>
      </c>
      <c r="S23" s="6">
        <v>17.346</v>
      </c>
      <c r="T23" s="6">
        <v>17.563</v>
      </c>
      <c r="U23" s="6">
        <v>14.154</v>
      </c>
      <c r="V23" s="6">
        <v>14.955</v>
      </c>
      <c r="W23" s="6">
        <v>9.484</v>
      </c>
      <c r="X23" s="6">
        <v>9.566</v>
      </c>
      <c r="Y23" s="6">
        <v>25.683</v>
      </c>
      <c r="Z23" s="6">
        <v>26.52</v>
      </c>
      <c r="AA23" s="6">
        <v>291.686</v>
      </c>
      <c r="AB23" s="6">
        <v>294.268</v>
      </c>
    </row>
    <row r="24" spans="1:28" ht="12.75">
      <c r="A24" s="4" t="s">
        <v>47</v>
      </c>
      <c r="B24" s="4">
        <v>-2000</v>
      </c>
      <c r="C24" s="4">
        <v>0</v>
      </c>
      <c r="D24" s="5" t="s">
        <v>48</v>
      </c>
      <c r="E24" s="5">
        <v>321.798</v>
      </c>
      <c r="F24" s="5">
        <v>967.544</v>
      </c>
      <c r="G24" s="5">
        <v>31.221</v>
      </c>
      <c r="H24" s="5">
        <v>0.122</v>
      </c>
      <c r="I24" s="5">
        <v>13.674</v>
      </c>
      <c r="J24" s="5">
        <v>2.181</v>
      </c>
      <c r="K24" s="5">
        <v>320.676</v>
      </c>
      <c r="L24" s="5">
        <v>0.03</v>
      </c>
      <c r="M24" s="6"/>
      <c r="N24" s="6">
        <f t="shared" si="1"/>
        <v>30</v>
      </c>
      <c r="O24" s="6">
        <v>306.014</v>
      </c>
      <c r="P24" s="6">
        <v>310.466</v>
      </c>
      <c r="Q24" s="6">
        <v>946.415</v>
      </c>
      <c r="R24" s="6">
        <v>946.83</v>
      </c>
      <c r="S24" s="6">
        <v>19.677</v>
      </c>
      <c r="T24" s="6">
        <v>20.242</v>
      </c>
      <c r="U24" s="6">
        <v>11.984</v>
      </c>
      <c r="V24" s="6">
        <v>12.37</v>
      </c>
      <c r="W24" s="6">
        <v>10.911</v>
      </c>
      <c r="X24" s="6">
        <v>11.301</v>
      </c>
      <c r="Y24" s="6">
        <v>22.7</v>
      </c>
      <c r="Z24" s="6">
        <v>22.945</v>
      </c>
      <c r="AA24" s="6">
        <v>296.734</v>
      </c>
      <c r="AB24" s="6">
        <v>299.23</v>
      </c>
    </row>
    <row r="25" spans="1:28" ht="12.75">
      <c r="A25" s="4" t="s">
        <v>49</v>
      </c>
      <c r="B25" s="4">
        <v>0</v>
      </c>
      <c r="C25" s="4">
        <v>-2000</v>
      </c>
      <c r="D25" s="5" t="s">
        <v>50</v>
      </c>
      <c r="E25" s="5">
        <v>299.491</v>
      </c>
      <c r="F25" s="5">
        <v>965.972</v>
      </c>
      <c r="G25" s="5">
        <v>12.633</v>
      </c>
      <c r="H25" s="5">
        <v>3.107</v>
      </c>
      <c r="I25" s="5">
        <v>3.057</v>
      </c>
      <c r="J25" s="5">
        <v>13.244</v>
      </c>
      <c r="K25" s="5">
        <v>298.314</v>
      </c>
      <c r="L25" s="5">
        <v>0.03</v>
      </c>
      <c r="M25" s="6"/>
      <c r="N25" s="6">
        <f t="shared" si="1"/>
        <v>40</v>
      </c>
      <c r="O25" s="6">
        <v>308.22</v>
      </c>
      <c r="P25" s="6">
        <v>310.712</v>
      </c>
      <c r="Q25" s="6">
        <v>946.861</v>
      </c>
      <c r="R25" s="6">
        <v>948.569</v>
      </c>
      <c r="S25" s="6">
        <v>20.239</v>
      </c>
      <c r="T25" s="6">
        <v>20.988</v>
      </c>
      <c r="U25" s="6">
        <v>11.127</v>
      </c>
      <c r="V25" s="6">
        <v>11.304</v>
      </c>
      <c r="W25" s="6">
        <v>11.15</v>
      </c>
      <c r="X25" s="6">
        <v>11.714</v>
      </c>
      <c r="Y25" s="6">
        <v>21.277</v>
      </c>
      <c r="Z25" s="6">
        <v>21.835</v>
      </c>
      <c r="AA25" s="6">
        <v>299.609</v>
      </c>
      <c r="AB25" s="6">
        <v>299.646</v>
      </c>
    </row>
    <row r="26" spans="1:28" ht="12.75">
      <c r="A26" s="4" t="s">
        <v>51</v>
      </c>
      <c r="B26" s="4">
        <v>0</v>
      </c>
      <c r="C26" s="4">
        <v>0</v>
      </c>
      <c r="D26" s="5" t="s">
        <v>52</v>
      </c>
      <c r="E26" s="5">
        <v>282.633</v>
      </c>
      <c r="F26" s="5">
        <v>964.803</v>
      </c>
      <c r="G26" s="5">
        <v>3.775</v>
      </c>
      <c r="H26" s="5">
        <v>12.513</v>
      </c>
      <c r="I26" s="5">
        <v>0.562</v>
      </c>
      <c r="J26" s="5">
        <v>28.94</v>
      </c>
      <c r="K26" s="5">
        <v>280.036</v>
      </c>
      <c r="L26" s="5">
        <v>0.03</v>
      </c>
      <c r="M26" s="6"/>
      <c r="N26" s="6">
        <f t="shared" si="1"/>
        <v>50</v>
      </c>
      <c r="O26" s="6">
        <v>317.922</v>
      </c>
      <c r="P26" s="6">
        <v>318.602</v>
      </c>
      <c r="Q26" s="6">
        <v>948.752</v>
      </c>
      <c r="R26" s="6">
        <v>948.865</v>
      </c>
      <c r="S26" s="6">
        <v>25.587</v>
      </c>
      <c r="T26" s="6">
        <v>26.649</v>
      </c>
      <c r="U26" s="6">
        <v>7.881</v>
      </c>
      <c r="V26" s="6">
        <v>7.966</v>
      </c>
      <c r="W26" s="6">
        <v>15.173</v>
      </c>
      <c r="X26" s="6">
        <v>15.186</v>
      </c>
      <c r="Y26" s="6">
        <v>16.113</v>
      </c>
      <c r="Z26" s="6">
        <v>16.944</v>
      </c>
      <c r="AA26" s="6">
        <v>308.376</v>
      </c>
      <c r="AB26" s="6">
        <v>308.861</v>
      </c>
    </row>
    <row r="27" spans="1:28" ht="12.75">
      <c r="A27" s="4" t="s">
        <v>53</v>
      </c>
      <c r="B27" s="4">
        <v>0</v>
      </c>
      <c r="C27" s="4">
        <v>0</v>
      </c>
      <c r="D27" s="5" t="s">
        <v>54</v>
      </c>
      <c r="E27" s="5">
        <v>288.815</v>
      </c>
      <c r="F27" s="5">
        <v>964.043</v>
      </c>
      <c r="G27" s="5">
        <v>7.613</v>
      </c>
      <c r="H27" s="5">
        <v>8.67</v>
      </c>
      <c r="I27" s="5">
        <v>1.816</v>
      </c>
      <c r="J27" s="5">
        <v>22.143</v>
      </c>
      <c r="K27" s="5">
        <v>287.654</v>
      </c>
      <c r="L27" s="5">
        <v>0.03</v>
      </c>
      <c r="M27" s="6"/>
      <c r="N27" s="6">
        <f t="shared" si="1"/>
        <v>60</v>
      </c>
      <c r="O27" s="6">
        <v>312.252</v>
      </c>
      <c r="P27" s="6">
        <v>314.739</v>
      </c>
      <c r="Q27" s="6">
        <v>949.399</v>
      </c>
      <c r="R27" s="6">
        <v>950.408</v>
      </c>
      <c r="S27" s="6">
        <v>22.569</v>
      </c>
      <c r="T27" s="6">
        <v>23.426</v>
      </c>
      <c r="U27" s="6">
        <v>8.788</v>
      </c>
      <c r="V27" s="6">
        <v>8.904</v>
      </c>
      <c r="W27" s="6">
        <v>12.553</v>
      </c>
      <c r="X27" s="6">
        <v>13.065</v>
      </c>
      <c r="Y27" s="6">
        <v>17.85</v>
      </c>
      <c r="Z27" s="6">
        <v>18.598</v>
      </c>
      <c r="AA27" s="6">
        <v>303.673</v>
      </c>
      <c r="AB27" s="6">
        <v>305.256</v>
      </c>
    </row>
    <row r="28" spans="1:28" ht="12.75">
      <c r="A28" s="4" t="s">
        <v>97</v>
      </c>
      <c r="B28" s="4">
        <v>0</v>
      </c>
      <c r="C28" s="4">
        <v>0</v>
      </c>
      <c r="D28" s="5" t="s">
        <v>56</v>
      </c>
      <c r="E28" s="5">
        <v>289.404</v>
      </c>
      <c r="F28" s="5">
        <v>962.981</v>
      </c>
      <c r="G28" s="5">
        <v>7.419</v>
      </c>
      <c r="H28" s="5">
        <v>10.166</v>
      </c>
      <c r="I28" s="5">
        <v>1.894</v>
      </c>
      <c r="J28" s="5">
        <v>23.985</v>
      </c>
      <c r="K28" s="5">
        <v>286.774</v>
      </c>
      <c r="L28" s="5">
        <v>0.03</v>
      </c>
      <c r="M28" s="6"/>
      <c r="N28" s="6">
        <f t="shared" si="1"/>
        <v>70</v>
      </c>
      <c r="O28" s="6">
        <v>327.62</v>
      </c>
      <c r="P28" s="6">
        <v>332.308</v>
      </c>
      <c r="Q28" s="6">
        <v>950.542</v>
      </c>
      <c r="R28" s="6">
        <v>951.457</v>
      </c>
      <c r="S28" s="6">
        <v>34.173</v>
      </c>
      <c r="T28" s="6">
        <v>35.218</v>
      </c>
      <c r="U28" s="6">
        <v>4.322</v>
      </c>
      <c r="V28" s="6">
        <v>4.437</v>
      </c>
      <c r="W28" s="6">
        <v>21.153</v>
      </c>
      <c r="X28" s="6">
        <v>21.504</v>
      </c>
      <c r="Y28" s="6">
        <v>10.383</v>
      </c>
      <c r="Z28" s="6">
        <v>10.819</v>
      </c>
      <c r="AA28" s="6">
        <v>319.584</v>
      </c>
      <c r="AB28" s="6">
        <v>322.32</v>
      </c>
    </row>
    <row r="29" spans="1:28" ht="12.75">
      <c r="A29" s="4" t="s">
        <v>55</v>
      </c>
      <c r="B29" s="4">
        <v>3</v>
      </c>
      <c r="C29" s="4">
        <v>3</v>
      </c>
      <c r="D29" s="5" t="s">
        <v>58</v>
      </c>
      <c r="E29" s="5">
        <v>314.44</v>
      </c>
      <c r="F29" s="5">
        <v>961.63</v>
      </c>
      <c r="G29" s="5">
        <v>24.65</v>
      </c>
      <c r="H29" s="5">
        <v>2.391</v>
      </c>
      <c r="I29" s="5">
        <v>11.485</v>
      </c>
      <c r="J29" s="5">
        <v>8.664</v>
      </c>
      <c r="K29" s="5">
        <v>311.974</v>
      </c>
      <c r="L29" s="5">
        <v>0.03</v>
      </c>
      <c r="M29" s="6"/>
      <c r="N29" s="6">
        <f t="shared" si="1"/>
        <v>80</v>
      </c>
      <c r="O29" s="6">
        <v>321.562</v>
      </c>
      <c r="P29" s="6">
        <v>325.508</v>
      </c>
      <c r="Q29" s="6">
        <v>951.389</v>
      </c>
      <c r="R29" s="6">
        <v>952.805</v>
      </c>
      <c r="S29" s="6">
        <v>29.716</v>
      </c>
      <c r="T29" s="6">
        <v>30.172</v>
      </c>
      <c r="U29" s="6">
        <v>5.126</v>
      </c>
      <c r="V29" s="6">
        <v>5.373</v>
      </c>
      <c r="W29" s="6">
        <v>17.235</v>
      </c>
      <c r="X29" s="6">
        <v>17.769</v>
      </c>
      <c r="Y29" s="6">
        <v>12.372</v>
      </c>
      <c r="Z29" s="6">
        <v>12.467</v>
      </c>
      <c r="AA29" s="6">
        <v>314.547</v>
      </c>
      <c r="AB29" s="6">
        <v>315.819</v>
      </c>
    </row>
    <row r="30" spans="1:28" ht="12.75">
      <c r="A30" s="4" t="s">
        <v>57</v>
      </c>
      <c r="B30" s="4">
        <v>2</v>
      </c>
      <c r="C30" s="4">
        <v>2</v>
      </c>
      <c r="D30" s="5" t="s">
        <v>60</v>
      </c>
      <c r="E30" s="5">
        <v>307.648</v>
      </c>
      <c r="F30" s="5">
        <v>960.578</v>
      </c>
      <c r="G30" s="5">
        <v>19.506</v>
      </c>
      <c r="H30" s="5">
        <v>4.381</v>
      </c>
      <c r="I30" s="5">
        <v>8.405</v>
      </c>
      <c r="J30" s="5">
        <v>12.82</v>
      </c>
      <c r="K30" s="5">
        <v>304.682</v>
      </c>
      <c r="L30" s="5">
        <v>0.03</v>
      </c>
      <c r="M30" s="6"/>
      <c r="N30" s="6">
        <f t="shared" si="1"/>
        <v>90</v>
      </c>
      <c r="O30" s="6">
        <v>317.285</v>
      </c>
      <c r="P30" s="6">
        <v>320.684</v>
      </c>
      <c r="Q30" s="6">
        <v>952.734</v>
      </c>
      <c r="R30" s="6">
        <v>953.656</v>
      </c>
      <c r="S30" s="6">
        <v>26.063</v>
      </c>
      <c r="T30" s="6">
        <v>27.306</v>
      </c>
      <c r="U30" s="6">
        <v>5.819</v>
      </c>
      <c r="V30" s="6">
        <v>5.869</v>
      </c>
      <c r="W30" s="6">
        <v>14.672</v>
      </c>
      <c r="X30" s="6">
        <v>15.149</v>
      </c>
      <c r="Y30" s="6">
        <v>13.338</v>
      </c>
      <c r="Z30" s="6">
        <v>14.07</v>
      </c>
      <c r="AA30" s="6">
        <v>309.79</v>
      </c>
      <c r="AB30" s="6">
        <v>312.667</v>
      </c>
    </row>
    <row r="31" spans="1:28" ht="12.75">
      <c r="A31" s="4" t="s">
        <v>59</v>
      </c>
      <c r="B31" s="4">
        <v>3</v>
      </c>
      <c r="C31" s="4">
        <v>3</v>
      </c>
      <c r="D31" s="5" t="s">
        <v>62</v>
      </c>
      <c r="E31" s="5">
        <v>312.441</v>
      </c>
      <c r="F31" s="5">
        <v>959.675</v>
      </c>
      <c r="G31" s="5">
        <v>24.126</v>
      </c>
      <c r="H31" s="5">
        <v>3.583</v>
      </c>
      <c r="I31" s="5">
        <v>11.606</v>
      </c>
      <c r="J31" s="5">
        <v>10.672</v>
      </c>
      <c r="K31" s="5">
        <v>310.112</v>
      </c>
      <c r="L31" s="5">
        <v>0.03</v>
      </c>
      <c r="M31" s="6"/>
      <c r="N31" s="6">
        <f t="shared" si="1"/>
        <v>100</v>
      </c>
      <c r="O31" s="6">
        <v>305.559</v>
      </c>
      <c r="P31" s="6">
        <v>306.575</v>
      </c>
      <c r="Q31" s="6">
        <v>954.093</v>
      </c>
      <c r="R31" s="6">
        <v>954.497</v>
      </c>
      <c r="S31" s="6">
        <v>17.984</v>
      </c>
      <c r="T31" s="6">
        <v>18.203</v>
      </c>
      <c r="U31" s="6">
        <v>8.976</v>
      </c>
      <c r="V31" s="6">
        <v>9.353</v>
      </c>
      <c r="W31" s="6">
        <v>8.805</v>
      </c>
      <c r="X31" s="6">
        <v>8.995</v>
      </c>
      <c r="Y31" s="6">
        <v>19.137</v>
      </c>
      <c r="Z31" s="6">
        <v>20.118</v>
      </c>
      <c r="AA31" s="6">
        <v>298.848</v>
      </c>
      <c r="AB31" s="6">
        <v>299.322</v>
      </c>
    </row>
    <row r="32" spans="1:28" ht="12.75">
      <c r="A32" s="4" t="s">
        <v>61</v>
      </c>
      <c r="B32" s="4">
        <v>2</v>
      </c>
      <c r="C32" s="4">
        <v>2</v>
      </c>
      <c r="D32" s="5" t="s">
        <v>64</v>
      </c>
      <c r="E32" s="5">
        <v>300.905</v>
      </c>
      <c r="F32" s="5">
        <v>958.658</v>
      </c>
      <c r="G32" s="5">
        <v>15.788</v>
      </c>
      <c r="H32" s="5">
        <v>7.255</v>
      </c>
      <c r="I32" s="5">
        <v>6.946</v>
      </c>
      <c r="J32" s="5">
        <v>18.003</v>
      </c>
      <c r="K32" s="5">
        <v>297.737</v>
      </c>
      <c r="L32" s="5">
        <v>1.03</v>
      </c>
      <c r="M32" s="6"/>
      <c r="N32" s="6">
        <f t="shared" si="1"/>
        <v>110</v>
      </c>
      <c r="O32" s="6">
        <v>296.249</v>
      </c>
      <c r="P32" s="6">
        <v>300.417</v>
      </c>
      <c r="Q32" s="6">
        <v>954.687</v>
      </c>
      <c r="R32" s="6">
        <v>956.106</v>
      </c>
      <c r="S32" s="6">
        <v>13.346</v>
      </c>
      <c r="T32" s="6">
        <v>13.779</v>
      </c>
      <c r="U32" s="6">
        <v>11.496</v>
      </c>
      <c r="V32" s="6">
        <v>11.739</v>
      </c>
      <c r="W32" s="6">
        <v>5.863</v>
      </c>
      <c r="X32" s="6">
        <v>6.15</v>
      </c>
      <c r="Y32" s="6">
        <v>23.724</v>
      </c>
      <c r="Z32" s="6">
        <v>23.759</v>
      </c>
      <c r="AA32" s="6">
        <v>290.709</v>
      </c>
      <c r="AB32" s="6">
        <v>293.242</v>
      </c>
    </row>
    <row r="33" spans="1:28" ht="12.75">
      <c r="A33" s="4" t="s">
        <v>63</v>
      </c>
      <c r="B33" s="4">
        <v>2</v>
      </c>
      <c r="C33" s="4">
        <v>2</v>
      </c>
      <c r="D33" s="5" t="s">
        <v>66</v>
      </c>
      <c r="E33" s="5">
        <v>264.432</v>
      </c>
      <c r="F33" s="5">
        <v>957.413</v>
      </c>
      <c r="G33" s="5">
        <v>2.171</v>
      </c>
      <c r="H33" s="5">
        <v>30.019</v>
      </c>
      <c r="I33" s="5">
        <v>0.547</v>
      </c>
      <c r="J33" s="5">
        <v>47.567</v>
      </c>
      <c r="K33" s="5">
        <v>261.332</v>
      </c>
      <c r="L33" s="5">
        <v>2.03</v>
      </c>
      <c r="M33" s="6"/>
      <c r="N33" s="6">
        <f t="shared" si="1"/>
        <v>120</v>
      </c>
      <c r="O33" s="6">
        <v>301.482</v>
      </c>
      <c r="P33" s="6">
        <v>306.448</v>
      </c>
      <c r="Q33" s="6">
        <v>955.937</v>
      </c>
      <c r="R33" s="6">
        <v>957.06</v>
      </c>
      <c r="S33" s="6">
        <v>16.192</v>
      </c>
      <c r="T33" s="6">
        <v>16.923</v>
      </c>
      <c r="U33" s="6">
        <v>8.693</v>
      </c>
      <c r="V33" s="6">
        <v>8.765</v>
      </c>
      <c r="W33" s="6">
        <v>7.557</v>
      </c>
      <c r="X33" s="6">
        <v>7.647</v>
      </c>
      <c r="Y33" s="6">
        <v>18.897</v>
      </c>
      <c r="Z33" s="6">
        <v>20.054</v>
      </c>
      <c r="AA33" s="6">
        <v>296.763</v>
      </c>
      <c r="AB33" s="6">
        <v>299.13</v>
      </c>
    </row>
    <row r="34" spans="1:28" ht="12.75">
      <c r="A34" s="4" t="s">
        <v>65</v>
      </c>
      <c r="B34" s="4">
        <v>2</v>
      </c>
      <c r="C34" s="4">
        <v>2</v>
      </c>
      <c r="D34" s="5" t="s">
        <v>68</v>
      </c>
      <c r="E34" s="5">
        <v>291.419</v>
      </c>
      <c r="F34" s="5">
        <v>955.77</v>
      </c>
      <c r="G34" s="5">
        <v>10.688</v>
      </c>
      <c r="H34" s="5">
        <v>12.92</v>
      </c>
      <c r="I34" s="5">
        <v>4.336</v>
      </c>
      <c r="J34" s="5">
        <v>25.67</v>
      </c>
      <c r="K34" s="5">
        <v>287.287</v>
      </c>
      <c r="L34" s="5">
        <v>3.03</v>
      </c>
      <c r="M34" s="6"/>
      <c r="N34" s="6">
        <f t="shared" si="1"/>
        <v>130</v>
      </c>
      <c r="O34" s="6">
        <v>311.081</v>
      </c>
      <c r="P34" s="6">
        <v>311.599</v>
      </c>
      <c r="Q34" s="6">
        <v>957.045</v>
      </c>
      <c r="R34" s="6">
        <v>958.16</v>
      </c>
      <c r="S34" s="6">
        <v>20.731</v>
      </c>
      <c r="T34" s="6">
        <v>21.672</v>
      </c>
      <c r="U34" s="6">
        <v>5.569</v>
      </c>
      <c r="V34" s="6">
        <v>5.973</v>
      </c>
      <c r="W34" s="6">
        <v>10.238</v>
      </c>
      <c r="X34" s="6">
        <v>10.377</v>
      </c>
      <c r="Y34" s="6">
        <v>14.303</v>
      </c>
      <c r="Z34" s="6">
        <v>14.902</v>
      </c>
      <c r="AA34" s="6">
        <v>305.359</v>
      </c>
      <c r="AB34" s="6">
        <v>305.93</v>
      </c>
    </row>
    <row r="35" spans="1:28" ht="12.75">
      <c r="A35" s="4" t="s">
        <v>98</v>
      </c>
      <c r="B35" s="4">
        <v>2</v>
      </c>
      <c r="C35" s="4">
        <v>2</v>
      </c>
      <c r="D35" s="5" t="s">
        <v>70</v>
      </c>
      <c r="E35" s="5">
        <v>276.869</v>
      </c>
      <c r="F35" s="5">
        <v>955.394</v>
      </c>
      <c r="G35" s="5">
        <v>5.197</v>
      </c>
      <c r="H35" s="5">
        <v>22.425</v>
      </c>
      <c r="I35" s="5">
        <v>1.792</v>
      </c>
      <c r="J35" s="5">
        <v>37.955</v>
      </c>
      <c r="K35" s="5">
        <v>271.948</v>
      </c>
      <c r="L35" s="5">
        <v>4.03</v>
      </c>
      <c r="M35" s="6"/>
      <c r="N35" s="6">
        <f t="shared" si="1"/>
        <v>140</v>
      </c>
      <c r="O35" s="6">
        <v>304.167</v>
      </c>
      <c r="P35" s="6">
        <v>309.14</v>
      </c>
      <c r="Q35" s="6">
        <v>958.499</v>
      </c>
      <c r="R35" s="6">
        <v>958.916</v>
      </c>
      <c r="S35" s="6">
        <v>17.53</v>
      </c>
      <c r="T35" s="6">
        <v>18.338</v>
      </c>
      <c r="U35" s="6">
        <v>6.553</v>
      </c>
      <c r="V35" s="6">
        <v>6.59</v>
      </c>
      <c r="W35" s="6">
        <v>8.016</v>
      </c>
      <c r="X35" s="6">
        <v>8.035</v>
      </c>
      <c r="Y35" s="6">
        <v>16.373</v>
      </c>
      <c r="Z35" s="6">
        <v>16.448</v>
      </c>
      <c r="AA35" s="6">
        <v>301.052</v>
      </c>
      <c r="AB35" s="6">
        <v>301.963</v>
      </c>
    </row>
    <row r="36" spans="1:28" ht="12.75">
      <c r="A36" s="4" t="s">
        <v>67</v>
      </c>
      <c r="B36" s="4">
        <v>-200000</v>
      </c>
      <c r="C36" s="4">
        <v>-200000</v>
      </c>
      <c r="D36" s="5" t="s">
        <v>72</v>
      </c>
      <c r="E36" s="5">
        <v>313.608</v>
      </c>
      <c r="F36" s="5">
        <v>953.645</v>
      </c>
      <c r="G36" s="5">
        <v>23.474</v>
      </c>
      <c r="H36" s="5">
        <v>6.206</v>
      </c>
      <c r="I36" s="5">
        <v>12.65</v>
      </c>
      <c r="J36" s="5">
        <v>14.628</v>
      </c>
      <c r="K36" s="5">
        <v>307.537</v>
      </c>
      <c r="L36" s="5">
        <v>5.03</v>
      </c>
      <c r="M36" s="6"/>
      <c r="N36" s="6">
        <f t="shared" si="1"/>
        <v>150</v>
      </c>
      <c r="O36" s="6">
        <v>303.887</v>
      </c>
      <c r="P36" s="6">
        <v>308.089</v>
      </c>
      <c r="Q36" s="6">
        <v>959.81</v>
      </c>
      <c r="R36" s="6">
        <v>959.817</v>
      </c>
      <c r="S36" s="6">
        <v>17.047</v>
      </c>
      <c r="T36" s="6">
        <v>17.634</v>
      </c>
      <c r="U36" s="6">
        <v>6.105</v>
      </c>
      <c r="V36" s="6">
        <v>6.201</v>
      </c>
      <c r="W36" s="6">
        <v>7.328</v>
      </c>
      <c r="X36" s="6">
        <v>7.544</v>
      </c>
      <c r="Y36" s="6">
        <v>15.764</v>
      </c>
      <c r="Z36" s="6">
        <v>16.274</v>
      </c>
      <c r="AA36" s="6">
        <v>299.987</v>
      </c>
      <c r="AB36" s="6">
        <v>302.646</v>
      </c>
    </row>
    <row r="37" spans="1:28" ht="12.75">
      <c r="A37" s="4" t="s">
        <v>69</v>
      </c>
      <c r="B37" s="4">
        <v>0</v>
      </c>
      <c r="C37" s="4">
        <v>0</v>
      </c>
      <c r="D37" s="5" t="s">
        <v>74</v>
      </c>
      <c r="E37" s="5">
        <v>311.342</v>
      </c>
      <c r="F37" s="5">
        <v>952.295</v>
      </c>
      <c r="G37" s="5">
        <v>21.959</v>
      </c>
      <c r="H37" s="5">
        <v>7.617</v>
      </c>
      <c r="I37" s="5">
        <v>11.588</v>
      </c>
      <c r="J37" s="5">
        <v>16.826</v>
      </c>
      <c r="K37" s="5">
        <v>303.7</v>
      </c>
      <c r="L37" s="5">
        <v>6.03</v>
      </c>
      <c r="M37" s="6"/>
      <c r="N37" s="6">
        <f t="shared" si="1"/>
        <v>160</v>
      </c>
      <c r="O37" s="6">
        <v>301.551</v>
      </c>
      <c r="P37" s="6">
        <v>301.695</v>
      </c>
      <c r="Q37" s="6">
        <v>960.508</v>
      </c>
      <c r="R37" s="6">
        <v>961.334</v>
      </c>
      <c r="S37" s="6">
        <v>14.188</v>
      </c>
      <c r="T37" s="6">
        <v>14.518</v>
      </c>
      <c r="U37" s="6">
        <v>6.817</v>
      </c>
      <c r="V37" s="6">
        <v>7.091</v>
      </c>
      <c r="W37" s="6">
        <v>5.397</v>
      </c>
      <c r="X37" s="6">
        <v>5.634</v>
      </c>
      <c r="Y37" s="6">
        <v>17.542</v>
      </c>
      <c r="Z37" s="6">
        <v>18.28</v>
      </c>
      <c r="AA37" s="6">
        <v>297.199</v>
      </c>
      <c r="AB37" s="6">
        <v>297.751</v>
      </c>
    </row>
    <row r="38" spans="1:28" ht="12.75">
      <c r="A38" s="4" t="s">
        <v>71</v>
      </c>
      <c r="B38" s="4">
        <v>1000000</v>
      </c>
      <c r="C38" s="4">
        <v>1000000</v>
      </c>
      <c r="D38" s="5" t="s">
        <v>76</v>
      </c>
      <c r="E38" s="5">
        <v>288.505</v>
      </c>
      <c r="F38" s="5">
        <v>951.482</v>
      </c>
      <c r="G38" s="5">
        <v>10.498</v>
      </c>
      <c r="H38" s="5">
        <v>16.745</v>
      </c>
      <c r="I38" s="5">
        <v>4.642</v>
      </c>
      <c r="J38" s="5">
        <v>30.189</v>
      </c>
      <c r="K38" s="5">
        <v>283.002</v>
      </c>
      <c r="L38" s="5">
        <v>7.03</v>
      </c>
      <c r="M38" s="6"/>
      <c r="N38" s="6">
        <f t="shared" si="1"/>
        <v>170</v>
      </c>
      <c r="O38" s="6">
        <v>298.578</v>
      </c>
      <c r="P38" s="6">
        <v>301.634</v>
      </c>
      <c r="Q38" s="6">
        <v>962.023</v>
      </c>
      <c r="R38" s="6">
        <v>962.036</v>
      </c>
      <c r="S38" s="6">
        <v>13.16</v>
      </c>
      <c r="T38" s="6">
        <v>13.164</v>
      </c>
      <c r="U38" s="6">
        <v>6.556</v>
      </c>
      <c r="V38" s="6">
        <v>7.015</v>
      </c>
      <c r="W38" s="6">
        <v>4.552</v>
      </c>
      <c r="X38" s="6">
        <v>4.76</v>
      </c>
      <c r="Y38" s="6">
        <v>17.696</v>
      </c>
      <c r="Z38" s="6">
        <v>18.495</v>
      </c>
      <c r="AA38" s="6">
        <v>295.021</v>
      </c>
      <c r="AB38" s="6">
        <v>297.85</v>
      </c>
    </row>
    <row r="39" spans="1:28" ht="12.75">
      <c r="A39" s="4" t="s">
        <v>73</v>
      </c>
      <c r="B39" s="4">
        <f>B38*B41</f>
        <v>100</v>
      </c>
      <c r="C39" s="4">
        <f>C38*C41</f>
        <v>100</v>
      </c>
      <c r="D39" s="5" t="s">
        <v>78</v>
      </c>
      <c r="E39" s="5">
        <v>284.543</v>
      </c>
      <c r="F39" s="5">
        <v>950.836</v>
      </c>
      <c r="G39" s="5">
        <v>8.951</v>
      </c>
      <c r="H39" s="5">
        <v>20.066</v>
      </c>
      <c r="I39" s="5">
        <v>3.883</v>
      </c>
      <c r="J39" s="5">
        <v>33.768</v>
      </c>
      <c r="K39" s="5">
        <v>277.268</v>
      </c>
      <c r="L39" s="5">
        <v>8.03</v>
      </c>
      <c r="M39" s="6"/>
      <c r="N39" s="6">
        <f t="shared" si="1"/>
        <v>180</v>
      </c>
      <c r="O39" s="6">
        <v>292.781</v>
      </c>
      <c r="P39" s="6">
        <v>296.199</v>
      </c>
      <c r="Q39" s="6">
        <v>962.275</v>
      </c>
      <c r="R39" s="6">
        <v>964.004</v>
      </c>
      <c r="S39" s="6">
        <v>9.533</v>
      </c>
      <c r="T39" s="6">
        <v>9.724</v>
      </c>
      <c r="U39" s="6">
        <v>8.164</v>
      </c>
      <c r="V39" s="6">
        <v>8.442</v>
      </c>
      <c r="W39" s="6">
        <v>2.751</v>
      </c>
      <c r="X39" s="6">
        <v>2.845</v>
      </c>
      <c r="Y39" s="6">
        <v>21.167</v>
      </c>
      <c r="Z39" s="6">
        <v>21.456</v>
      </c>
      <c r="AA39" s="6">
        <v>289.966</v>
      </c>
      <c r="AB39" s="6">
        <v>292.706</v>
      </c>
    </row>
    <row r="40" spans="1:28" ht="12.75">
      <c r="A40" s="4" t="s">
        <v>75</v>
      </c>
      <c r="B40" s="4">
        <v>0</v>
      </c>
      <c r="C40" s="4">
        <v>0</v>
      </c>
      <c r="D40" s="5" t="s">
        <v>99</v>
      </c>
      <c r="E40" s="5">
        <v>303.22</v>
      </c>
      <c r="F40" s="5">
        <v>949.114</v>
      </c>
      <c r="G40" s="5">
        <v>18.06</v>
      </c>
      <c r="H40" s="5">
        <v>11.583</v>
      </c>
      <c r="I40" s="5">
        <v>9.442</v>
      </c>
      <c r="J40" s="5">
        <v>22.063</v>
      </c>
      <c r="K40" s="5">
        <v>296.24</v>
      </c>
      <c r="L40" s="5">
        <v>9.03</v>
      </c>
      <c r="M40" s="6"/>
      <c r="N40" s="6">
        <f t="shared" si="1"/>
        <v>190</v>
      </c>
      <c r="O40" s="6">
        <v>306.403</v>
      </c>
      <c r="P40" s="6">
        <v>310.567</v>
      </c>
      <c r="Q40" s="6">
        <v>963.995</v>
      </c>
      <c r="R40" s="6">
        <v>964.507</v>
      </c>
      <c r="S40" s="6">
        <v>18.107</v>
      </c>
      <c r="T40" s="6">
        <v>18.766</v>
      </c>
      <c r="U40" s="6">
        <v>2.879</v>
      </c>
      <c r="V40" s="6">
        <v>2.908</v>
      </c>
      <c r="W40" s="6">
        <v>6.759</v>
      </c>
      <c r="X40" s="6">
        <v>6.83</v>
      </c>
      <c r="Y40" s="6">
        <v>10.768</v>
      </c>
      <c r="Z40" s="6">
        <v>11.459</v>
      </c>
      <c r="AA40" s="6">
        <v>304.279</v>
      </c>
      <c r="AB40" s="6">
        <v>307.021</v>
      </c>
    </row>
    <row r="41" spans="1:28" ht="12.75">
      <c r="A41" s="4" t="s">
        <v>77</v>
      </c>
      <c r="B41" s="4">
        <v>0.0001</v>
      </c>
      <c r="C41" s="4">
        <v>0.0001</v>
      </c>
      <c r="H41">
        <v>10.164</v>
      </c>
      <c r="K41">
        <v>300.0895</v>
      </c>
      <c r="M41" s="6"/>
      <c r="N41" s="6">
        <f t="shared" si="1"/>
        <v>200</v>
      </c>
      <c r="O41" s="6">
        <v>296.354</v>
      </c>
      <c r="P41" s="6">
        <v>297.726</v>
      </c>
      <c r="Q41" s="6">
        <v>965.1</v>
      </c>
      <c r="R41" s="6">
        <v>965.627</v>
      </c>
      <c r="S41" s="6">
        <v>10.218</v>
      </c>
      <c r="T41" s="6">
        <v>10.238</v>
      </c>
      <c r="U41" s="6">
        <v>5.489</v>
      </c>
      <c r="V41" s="6">
        <v>5.493</v>
      </c>
      <c r="W41" s="6">
        <v>2.49</v>
      </c>
      <c r="X41" s="6">
        <v>2.551</v>
      </c>
      <c r="Y41" s="6">
        <v>17.465</v>
      </c>
      <c r="Z41" s="6">
        <v>17.872</v>
      </c>
      <c r="AA41" s="6">
        <v>293.914</v>
      </c>
      <c r="AB41" s="6">
        <v>295.614</v>
      </c>
    </row>
    <row r="42" spans="1:28" ht="12.75">
      <c r="A42" s="4" t="s">
        <v>79</v>
      </c>
      <c r="B42" s="4">
        <v>0</v>
      </c>
      <c r="C42" s="4">
        <v>0</v>
      </c>
      <c r="M42" s="6"/>
      <c r="N42" s="6">
        <f t="shared" si="1"/>
        <v>210</v>
      </c>
      <c r="O42" s="6">
        <v>298.29</v>
      </c>
      <c r="P42" s="6">
        <v>298.645</v>
      </c>
      <c r="Q42" s="6">
        <v>966.376</v>
      </c>
      <c r="R42" s="6">
        <v>966.58</v>
      </c>
      <c r="S42" s="6">
        <v>10.399</v>
      </c>
      <c r="T42" s="6">
        <v>10.912</v>
      </c>
      <c r="U42" s="6">
        <v>3.929</v>
      </c>
      <c r="V42" s="6">
        <v>4.169</v>
      </c>
      <c r="W42" s="6">
        <v>2.302</v>
      </c>
      <c r="X42" s="6">
        <v>2.363</v>
      </c>
      <c r="Y42" s="6">
        <v>15.386</v>
      </c>
      <c r="Z42" s="6">
        <v>15.882</v>
      </c>
      <c r="AA42" s="6">
        <v>296.315</v>
      </c>
      <c r="AB42" s="6">
        <v>296.957</v>
      </c>
    </row>
    <row r="43" spans="1:28" ht="12.75">
      <c r="A43" s="4" t="s">
        <v>80</v>
      </c>
      <c r="B43" s="4">
        <v>0</v>
      </c>
      <c r="C43" s="4">
        <v>0</v>
      </c>
      <c r="M43" s="6"/>
      <c r="N43" s="6">
        <f t="shared" si="1"/>
        <v>220</v>
      </c>
      <c r="O43" s="6">
        <v>302.023</v>
      </c>
      <c r="P43" s="6">
        <v>303.386</v>
      </c>
      <c r="Q43" s="6">
        <v>966.718</v>
      </c>
      <c r="R43" s="6">
        <v>968.467</v>
      </c>
      <c r="S43" s="6">
        <v>13.218</v>
      </c>
      <c r="T43" s="6">
        <v>13.256</v>
      </c>
      <c r="U43" s="6">
        <v>1.898</v>
      </c>
      <c r="V43" s="6">
        <v>2.031</v>
      </c>
      <c r="W43" s="6">
        <v>2.779</v>
      </c>
      <c r="X43" s="6">
        <v>2.821</v>
      </c>
      <c r="Y43" s="6">
        <v>11.24</v>
      </c>
      <c r="Z43" s="6">
        <v>11.678</v>
      </c>
      <c r="AA43" s="6">
        <v>301.184</v>
      </c>
      <c r="AB43" s="6">
        <v>301.438</v>
      </c>
    </row>
    <row r="44" spans="1:28" ht="12.75">
      <c r="A44" s="4" t="s">
        <v>81</v>
      </c>
      <c r="B44" s="4">
        <v>0</v>
      </c>
      <c r="C44" s="4">
        <v>0</v>
      </c>
      <c r="M44" s="6"/>
      <c r="N44" s="6">
        <f t="shared" si="1"/>
        <v>230</v>
      </c>
      <c r="O44" s="6">
        <v>305.915</v>
      </c>
      <c r="P44" s="6">
        <v>309.999</v>
      </c>
      <c r="Q44" s="6">
        <v>968.199</v>
      </c>
      <c r="R44" s="6">
        <v>969.22</v>
      </c>
      <c r="S44" s="6">
        <v>17.129</v>
      </c>
      <c r="T44" s="6">
        <v>17.784</v>
      </c>
      <c r="U44" s="6">
        <v>0.483</v>
      </c>
      <c r="V44" s="6">
        <v>0.485</v>
      </c>
      <c r="W44" s="6">
        <v>3.676</v>
      </c>
      <c r="X44" s="6">
        <v>3.833</v>
      </c>
      <c r="Y44" s="6">
        <v>6.66</v>
      </c>
      <c r="Z44" s="6">
        <v>6.812</v>
      </c>
      <c r="AA44" s="6">
        <v>305.611</v>
      </c>
      <c r="AB44" s="6">
        <v>308.411</v>
      </c>
    </row>
    <row r="45" spans="1:28" ht="12.75">
      <c r="A45" s="4" t="s">
        <v>82</v>
      </c>
      <c r="B45" s="4">
        <v>0</v>
      </c>
      <c r="C45" s="4">
        <v>0</v>
      </c>
      <c r="M45" s="6"/>
      <c r="N45" s="6">
        <f t="shared" si="1"/>
        <v>240</v>
      </c>
      <c r="O45" s="6">
        <v>300.708</v>
      </c>
      <c r="P45" s="6">
        <v>304.11</v>
      </c>
      <c r="Q45" s="6">
        <v>969.061</v>
      </c>
      <c r="R45" s="6">
        <v>970.593</v>
      </c>
      <c r="S45" s="6">
        <v>12.13</v>
      </c>
      <c r="T45" s="6">
        <v>12.408</v>
      </c>
      <c r="U45" s="6">
        <v>0.334</v>
      </c>
      <c r="V45" s="6">
        <v>0.343</v>
      </c>
      <c r="W45" s="6">
        <v>0.908</v>
      </c>
      <c r="X45" s="6">
        <v>0.913</v>
      </c>
      <c r="Y45" s="6">
        <v>8.692</v>
      </c>
      <c r="Z45" s="6">
        <v>9.221</v>
      </c>
      <c r="AA45" s="6">
        <v>301.246</v>
      </c>
      <c r="AB45" s="6">
        <v>302.643</v>
      </c>
    </row>
    <row r="46" spans="1:28" ht="12.75">
      <c r="A46" s="4" t="s">
        <v>83</v>
      </c>
      <c r="B46" s="4">
        <v>0</v>
      </c>
      <c r="C46" s="4">
        <v>0</v>
      </c>
      <c r="M46" s="6"/>
      <c r="N46" s="6">
        <v>-999</v>
      </c>
      <c r="O46" s="6">
        <v>314.047</v>
      </c>
      <c r="P46" s="6">
        <v>314.047</v>
      </c>
      <c r="Q46" s="6">
        <v>970.946</v>
      </c>
      <c r="R46" s="6">
        <v>970.946</v>
      </c>
      <c r="S46" s="6">
        <v>24.047</v>
      </c>
      <c r="T46" s="6">
        <v>24.047</v>
      </c>
      <c r="U46" s="6">
        <v>0</v>
      </c>
      <c r="V46" s="6">
        <v>0</v>
      </c>
      <c r="W46" s="6">
        <v>4.047</v>
      </c>
      <c r="X46" s="6">
        <v>4.047</v>
      </c>
      <c r="Y46" s="6">
        <v>0</v>
      </c>
      <c r="Z46" s="6">
        <v>0</v>
      </c>
      <c r="AA46" s="6">
        <v>314.047</v>
      </c>
      <c r="AB46" s="6">
        <v>314.047</v>
      </c>
    </row>
    <row r="47" spans="1:28" ht="12.75">
      <c r="A47" s="4" t="s">
        <v>84</v>
      </c>
      <c r="B47" s="4">
        <v>0</v>
      </c>
      <c r="C47" s="4">
        <v>0</v>
      </c>
      <c r="M47" s="6" t="s">
        <v>43</v>
      </c>
      <c r="N47" s="6">
        <v>0</v>
      </c>
      <c r="O47" s="6">
        <v>301.137</v>
      </c>
      <c r="P47" s="6">
        <v>307.186</v>
      </c>
      <c r="Q47" s="6">
        <v>942.803</v>
      </c>
      <c r="R47" s="6">
        <v>943.904</v>
      </c>
      <c r="S47" s="6">
        <v>17.678</v>
      </c>
      <c r="T47" s="6">
        <v>18.173</v>
      </c>
      <c r="U47" s="6">
        <v>15.116</v>
      </c>
      <c r="V47" s="6">
        <v>15.515</v>
      </c>
      <c r="W47" s="6">
        <v>9.812</v>
      </c>
      <c r="X47" s="6">
        <v>10.276</v>
      </c>
      <c r="Y47" s="6">
        <v>26.233</v>
      </c>
      <c r="Z47" s="6">
        <v>27.499</v>
      </c>
      <c r="AA47" s="6">
        <v>291.628</v>
      </c>
      <c r="AB47" s="6">
        <v>293.743</v>
      </c>
    </row>
    <row r="48" spans="13:28" ht="12.75">
      <c r="M48" s="6"/>
      <c r="N48" s="6">
        <f>N47+10</f>
        <v>10</v>
      </c>
      <c r="O48" s="6">
        <v>293.707</v>
      </c>
      <c r="P48" s="6">
        <v>296.819</v>
      </c>
      <c r="Q48" s="6">
        <v>944.334</v>
      </c>
      <c r="R48" s="6">
        <v>944.55</v>
      </c>
      <c r="S48" s="6">
        <v>13.222</v>
      </c>
      <c r="T48" s="6">
        <v>13.866</v>
      </c>
      <c r="U48" s="6">
        <v>18.781</v>
      </c>
      <c r="V48" s="6">
        <v>18.89</v>
      </c>
      <c r="W48" s="6">
        <v>6.999</v>
      </c>
      <c r="X48" s="6">
        <v>7.159</v>
      </c>
      <c r="Y48" s="6">
        <v>30.732</v>
      </c>
      <c r="Z48" s="6">
        <v>32.916</v>
      </c>
      <c r="AA48" s="6">
        <v>283.945</v>
      </c>
      <c r="AB48" s="6">
        <v>285.174</v>
      </c>
    </row>
    <row r="49" spans="13:28" ht="12.75">
      <c r="M49" s="6"/>
      <c r="N49" s="6">
        <f aca="true" t="shared" si="2" ref="N49:N71">N48+10</f>
        <v>20</v>
      </c>
      <c r="O49" s="6">
        <v>286.118</v>
      </c>
      <c r="P49" s="6">
        <v>290.556</v>
      </c>
      <c r="Q49" s="6">
        <v>944.933</v>
      </c>
      <c r="R49" s="6">
        <v>946.13</v>
      </c>
      <c r="S49" s="6">
        <v>10.518</v>
      </c>
      <c r="T49" s="6">
        <v>10.534</v>
      </c>
      <c r="U49" s="6">
        <v>21.285</v>
      </c>
      <c r="V49" s="6">
        <v>22.529</v>
      </c>
      <c r="W49" s="6">
        <v>5.061</v>
      </c>
      <c r="X49" s="6">
        <v>5.251</v>
      </c>
      <c r="Y49" s="6">
        <v>35.277</v>
      </c>
      <c r="Z49" s="6">
        <v>36.749</v>
      </c>
      <c r="AA49" s="6">
        <v>277.124</v>
      </c>
      <c r="AB49" s="6">
        <v>279.501</v>
      </c>
    </row>
    <row r="50" spans="13:28" ht="12.75">
      <c r="M50" s="6"/>
      <c r="N50" s="6">
        <f t="shared" si="2"/>
        <v>30</v>
      </c>
      <c r="O50" s="6">
        <v>282.229</v>
      </c>
      <c r="P50" s="6">
        <v>287.421</v>
      </c>
      <c r="Q50" s="6">
        <v>945.719</v>
      </c>
      <c r="R50" s="6">
        <v>947.526</v>
      </c>
      <c r="S50" s="6">
        <v>9.025</v>
      </c>
      <c r="T50" s="6">
        <v>9.115</v>
      </c>
      <c r="U50" s="6">
        <v>22.717</v>
      </c>
      <c r="V50" s="6">
        <v>23.997</v>
      </c>
      <c r="W50" s="6">
        <v>4.164</v>
      </c>
      <c r="X50" s="6">
        <v>4.326</v>
      </c>
      <c r="Y50" s="6">
        <v>37.306</v>
      </c>
      <c r="Z50" s="6">
        <v>38.754</v>
      </c>
      <c r="AA50" s="6">
        <v>274.312</v>
      </c>
      <c r="AB50" s="6">
        <v>276.38</v>
      </c>
    </row>
    <row r="51" spans="13:28" ht="12.75">
      <c r="M51" s="6"/>
      <c r="N51" s="6">
        <f t="shared" si="2"/>
        <v>40</v>
      </c>
      <c r="O51" s="6">
        <v>286.442</v>
      </c>
      <c r="P51" s="6">
        <v>290.85</v>
      </c>
      <c r="Q51" s="6">
        <v>947.465</v>
      </c>
      <c r="R51" s="6">
        <v>947.965</v>
      </c>
      <c r="S51" s="6">
        <v>10.341</v>
      </c>
      <c r="T51" s="6">
        <v>10.367</v>
      </c>
      <c r="U51" s="6">
        <v>20.074</v>
      </c>
      <c r="V51" s="6">
        <v>21.189</v>
      </c>
      <c r="W51" s="6">
        <v>4.84</v>
      </c>
      <c r="X51" s="6">
        <v>4.976</v>
      </c>
      <c r="Y51" s="6">
        <v>33.734</v>
      </c>
      <c r="Z51" s="6">
        <v>35.68</v>
      </c>
      <c r="AA51" s="6">
        <v>278.965</v>
      </c>
      <c r="AB51" s="6">
        <v>279.975</v>
      </c>
    </row>
    <row r="52" spans="13:28" ht="12.75">
      <c r="M52" s="6"/>
      <c r="N52" s="6">
        <f t="shared" si="2"/>
        <v>50</v>
      </c>
      <c r="O52" s="6">
        <v>286.265</v>
      </c>
      <c r="P52" s="6">
        <v>289.229</v>
      </c>
      <c r="Q52" s="6">
        <v>948.452</v>
      </c>
      <c r="R52" s="6">
        <v>949.165</v>
      </c>
      <c r="S52" s="6">
        <v>9.599</v>
      </c>
      <c r="T52" s="6">
        <v>10.085</v>
      </c>
      <c r="U52" s="6">
        <v>20.558</v>
      </c>
      <c r="V52" s="6">
        <v>20.567</v>
      </c>
      <c r="W52" s="6">
        <v>4.529</v>
      </c>
      <c r="X52" s="6">
        <v>4.547</v>
      </c>
      <c r="Y52" s="6">
        <v>34.298</v>
      </c>
      <c r="Z52" s="6">
        <v>35.307</v>
      </c>
      <c r="AA52" s="6">
        <v>278.405</v>
      </c>
      <c r="AB52" s="6">
        <v>279.652</v>
      </c>
    </row>
    <row r="53" spans="13:28" ht="12.75">
      <c r="M53" s="6"/>
      <c r="N53" s="6">
        <f t="shared" si="2"/>
        <v>60</v>
      </c>
      <c r="O53" s="6">
        <v>286.465</v>
      </c>
      <c r="P53" s="6">
        <v>292.115</v>
      </c>
      <c r="Q53" s="6">
        <v>949.451</v>
      </c>
      <c r="R53" s="6">
        <v>950.356</v>
      </c>
      <c r="S53" s="6">
        <v>10.13</v>
      </c>
      <c r="T53" s="6">
        <v>10.443</v>
      </c>
      <c r="U53" s="6">
        <v>18.962</v>
      </c>
      <c r="V53" s="6">
        <v>19.306</v>
      </c>
      <c r="W53" s="6">
        <v>4.665</v>
      </c>
      <c r="X53" s="6">
        <v>4.75</v>
      </c>
      <c r="Y53" s="6">
        <v>32.746</v>
      </c>
      <c r="Z53" s="6">
        <v>33.497</v>
      </c>
      <c r="AA53" s="6">
        <v>280.612</v>
      </c>
      <c r="AB53" s="6">
        <v>281.3</v>
      </c>
    </row>
    <row r="54" spans="13:28" ht="12.75">
      <c r="M54" s="6"/>
      <c r="N54" s="6">
        <f t="shared" si="2"/>
        <v>70</v>
      </c>
      <c r="O54" s="6">
        <v>287.253</v>
      </c>
      <c r="P54" s="6">
        <v>289.918</v>
      </c>
      <c r="Q54" s="6">
        <v>950.949</v>
      </c>
      <c r="R54" s="6">
        <v>951.05</v>
      </c>
      <c r="S54" s="6">
        <v>9.787</v>
      </c>
      <c r="T54" s="6">
        <v>9.863</v>
      </c>
      <c r="U54" s="6">
        <v>18.492</v>
      </c>
      <c r="V54" s="6">
        <v>19.367</v>
      </c>
      <c r="W54" s="6">
        <v>4.321</v>
      </c>
      <c r="X54" s="6">
        <v>4.408</v>
      </c>
      <c r="Y54" s="6">
        <v>32.635</v>
      </c>
      <c r="Z54" s="6">
        <v>33.482</v>
      </c>
      <c r="AA54" s="6">
        <v>280.685</v>
      </c>
      <c r="AB54" s="6">
        <v>280.722</v>
      </c>
    </row>
    <row r="55" spans="13:28" ht="12.75">
      <c r="M55" s="6"/>
      <c r="N55" s="6">
        <f t="shared" si="2"/>
        <v>80</v>
      </c>
      <c r="O55" s="6">
        <v>287.157</v>
      </c>
      <c r="P55" s="6">
        <v>289.513</v>
      </c>
      <c r="Q55" s="6">
        <v>951.84</v>
      </c>
      <c r="R55" s="6">
        <v>952.354</v>
      </c>
      <c r="S55" s="6">
        <v>9.366</v>
      </c>
      <c r="T55" s="6">
        <v>9.704</v>
      </c>
      <c r="U55" s="6">
        <v>18.295</v>
      </c>
      <c r="V55" s="6">
        <v>18.636</v>
      </c>
      <c r="W55" s="6">
        <v>4.101</v>
      </c>
      <c r="X55" s="6">
        <v>4.137</v>
      </c>
      <c r="Y55" s="6">
        <v>32.486</v>
      </c>
      <c r="Z55" s="6">
        <v>32.835</v>
      </c>
      <c r="AA55" s="6">
        <v>280.183</v>
      </c>
      <c r="AB55" s="6">
        <v>281.601</v>
      </c>
    </row>
    <row r="56" spans="13:28" ht="12.75">
      <c r="M56" s="6"/>
      <c r="N56" s="6">
        <f t="shared" si="2"/>
        <v>90</v>
      </c>
      <c r="O56" s="6">
        <v>280.043</v>
      </c>
      <c r="P56" s="6">
        <v>282.875</v>
      </c>
      <c r="Q56" s="6">
        <v>952.588</v>
      </c>
      <c r="R56" s="6">
        <v>953.803</v>
      </c>
      <c r="S56" s="6">
        <v>6.815</v>
      </c>
      <c r="T56" s="6">
        <v>6.824</v>
      </c>
      <c r="U56" s="6">
        <v>21.209</v>
      </c>
      <c r="V56" s="6">
        <v>22.635</v>
      </c>
      <c r="W56" s="6">
        <v>2.601</v>
      </c>
      <c r="X56" s="6">
        <v>2.695</v>
      </c>
      <c r="Y56" s="6">
        <v>36.276</v>
      </c>
      <c r="Z56" s="6">
        <v>38.494</v>
      </c>
      <c r="AA56" s="6">
        <v>273.982</v>
      </c>
      <c r="AB56" s="6">
        <v>275.249</v>
      </c>
    </row>
    <row r="57" spans="13:28" ht="12.75">
      <c r="M57" s="6"/>
      <c r="N57" s="6">
        <f t="shared" si="2"/>
        <v>100</v>
      </c>
      <c r="O57" s="6">
        <v>274.042</v>
      </c>
      <c r="P57" s="6">
        <v>275.051</v>
      </c>
      <c r="Q57" s="6">
        <v>953.991</v>
      </c>
      <c r="R57" s="6">
        <v>954.6</v>
      </c>
      <c r="S57" s="6">
        <v>4.565</v>
      </c>
      <c r="T57" s="6">
        <v>4.608</v>
      </c>
      <c r="U57" s="6">
        <v>25.292</v>
      </c>
      <c r="V57" s="6">
        <v>26.568</v>
      </c>
      <c r="W57" s="6">
        <v>1.53</v>
      </c>
      <c r="X57" s="6">
        <v>1.608</v>
      </c>
      <c r="Y57" s="6">
        <v>42.475</v>
      </c>
      <c r="Z57" s="6">
        <v>42.664</v>
      </c>
      <c r="AA57" s="6">
        <v>267.43</v>
      </c>
      <c r="AB57" s="6">
        <v>269.137</v>
      </c>
    </row>
    <row r="58" spans="13:28" ht="12.75">
      <c r="M58" s="6"/>
      <c r="N58" s="6">
        <f t="shared" si="2"/>
        <v>110</v>
      </c>
      <c r="O58" s="6">
        <v>282.077</v>
      </c>
      <c r="P58" s="6">
        <v>287.131</v>
      </c>
      <c r="Q58" s="6">
        <v>954.94</v>
      </c>
      <c r="R58" s="6">
        <v>955.853</v>
      </c>
      <c r="S58" s="6">
        <v>7.401</v>
      </c>
      <c r="T58" s="6">
        <v>7.502</v>
      </c>
      <c r="U58" s="6">
        <v>18.315</v>
      </c>
      <c r="V58" s="6">
        <v>19.141</v>
      </c>
      <c r="W58" s="6">
        <v>2.79</v>
      </c>
      <c r="X58" s="6">
        <v>2.793</v>
      </c>
      <c r="Y58" s="6">
        <v>33.261</v>
      </c>
      <c r="Z58" s="6">
        <v>34.234</v>
      </c>
      <c r="AA58" s="6">
        <v>277.452</v>
      </c>
      <c r="AB58" s="6">
        <v>279.627</v>
      </c>
    </row>
    <row r="59" spans="13:28" ht="12.75">
      <c r="M59" s="6"/>
      <c r="N59" s="6">
        <f t="shared" si="2"/>
        <v>120</v>
      </c>
      <c r="O59" s="6">
        <v>282.891</v>
      </c>
      <c r="P59" s="6">
        <v>283.899</v>
      </c>
      <c r="Q59" s="6">
        <v>955.59</v>
      </c>
      <c r="R59" s="6">
        <v>957.407</v>
      </c>
      <c r="S59" s="6">
        <v>6.736</v>
      </c>
      <c r="T59" s="6">
        <v>6.805</v>
      </c>
      <c r="U59" s="6">
        <v>18.367</v>
      </c>
      <c r="V59" s="6">
        <v>19.242</v>
      </c>
      <c r="W59" s="6">
        <v>2.341</v>
      </c>
      <c r="X59" s="6">
        <v>2.436</v>
      </c>
      <c r="Y59" s="6">
        <v>33.79</v>
      </c>
      <c r="Z59" s="6">
        <v>34.459</v>
      </c>
      <c r="AA59" s="6">
        <v>277.585</v>
      </c>
      <c r="AB59" s="6">
        <v>277.983</v>
      </c>
    </row>
    <row r="60" spans="13:28" ht="12.75">
      <c r="M60" s="6"/>
      <c r="N60" s="6">
        <f t="shared" si="2"/>
        <v>130</v>
      </c>
      <c r="O60" s="6">
        <v>275.956</v>
      </c>
      <c r="P60" s="6">
        <v>278.682</v>
      </c>
      <c r="Q60" s="6">
        <v>956.741</v>
      </c>
      <c r="R60" s="6">
        <v>958.463</v>
      </c>
      <c r="S60" s="6">
        <v>4.6</v>
      </c>
      <c r="T60" s="6">
        <v>4.614</v>
      </c>
      <c r="U60" s="6">
        <v>21.457</v>
      </c>
      <c r="V60" s="6">
        <v>22.777</v>
      </c>
      <c r="W60" s="6">
        <v>1.39</v>
      </c>
      <c r="X60" s="6">
        <v>1.413</v>
      </c>
      <c r="Y60" s="6">
        <v>38.255</v>
      </c>
      <c r="Z60" s="6">
        <v>39.017</v>
      </c>
      <c r="AA60" s="6">
        <v>271.598</v>
      </c>
      <c r="AB60" s="6">
        <v>272.894</v>
      </c>
    </row>
    <row r="61" spans="13:28" ht="12.75">
      <c r="M61" s="6"/>
      <c r="N61" s="6">
        <f t="shared" si="2"/>
        <v>140</v>
      </c>
      <c r="O61" s="6">
        <v>279.326</v>
      </c>
      <c r="P61" s="6">
        <v>281.518</v>
      </c>
      <c r="Q61" s="6">
        <v>958.552</v>
      </c>
      <c r="R61" s="6">
        <v>958.863</v>
      </c>
      <c r="S61" s="6">
        <v>5.138</v>
      </c>
      <c r="T61" s="6">
        <v>5.338</v>
      </c>
      <c r="U61" s="6">
        <v>19.24</v>
      </c>
      <c r="V61" s="6">
        <v>19.441</v>
      </c>
      <c r="W61" s="6">
        <v>1.55</v>
      </c>
      <c r="X61" s="6">
        <v>1.599</v>
      </c>
      <c r="Y61" s="6">
        <v>34.429</v>
      </c>
      <c r="Z61" s="6">
        <v>36.421</v>
      </c>
      <c r="AA61" s="6">
        <v>275.679</v>
      </c>
      <c r="AB61" s="6">
        <v>275.754</v>
      </c>
    </row>
    <row r="62" spans="13:28" ht="12.75">
      <c r="M62" s="6"/>
      <c r="N62" s="6">
        <f t="shared" si="2"/>
        <v>150</v>
      </c>
      <c r="O62" s="6">
        <v>288.759</v>
      </c>
      <c r="P62" s="6">
        <v>290.577</v>
      </c>
      <c r="Q62" s="6">
        <v>958.948</v>
      </c>
      <c r="R62" s="6">
        <v>960.68</v>
      </c>
      <c r="S62" s="6">
        <v>8.282</v>
      </c>
      <c r="T62" s="6">
        <v>8.446</v>
      </c>
      <c r="U62" s="6">
        <v>12.789</v>
      </c>
      <c r="V62" s="6">
        <v>13.337</v>
      </c>
      <c r="W62" s="6">
        <v>2.727</v>
      </c>
      <c r="X62" s="6">
        <v>2.816</v>
      </c>
      <c r="Y62" s="6">
        <v>26.805</v>
      </c>
      <c r="Z62" s="6">
        <v>27.677</v>
      </c>
      <c r="AA62" s="6">
        <v>284.464</v>
      </c>
      <c r="AB62" s="6">
        <v>286.028</v>
      </c>
    </row>
    <row r="63" spans="13:28" ht="12.75">
      <c r="M63" s="6"/>
      <c r="N63" s="6">
        <f t="shared" si="2"/>
        <v>160</v>
      </c>
      <c r="O63" s="6">
        <v>287.247</v>
      </c>
      <c r="P63" s="6">
        <v>292.013</v>
      </c>
      <c r="Q63" s="6">
        <v>960.002</v>
      </c>
      <c r="R63" s="6">
        <v>961.84</v>
      </c>
      <c r="S63" s="6">
        <v>7.845</v>
      </c>
      <c r="T63" s="6">
        <v>8.191</v>
      </c>
      <c r="U63" s="6">
        <v>12.258</v>
      </c>
      <c r="V63" s="6">
        <v>12.393</v>
      </c>
      <c r="W63" s="6">
        <v>2.455</v>
      </c>
      <c r="X63" s="6">
        <v>2.508</v>
      </c>
      <c r="Y63" s="6">
        <v>25.994</v>
      </c>
      <c r="Z63" s="6">
        <v>27.17</v>
      </c>
      <c r="AA63" s="6">
        <v>285.237</v>
      </c>
      <c r="AB63" s="6">
        <v>286.057</v>
      </c>
    </row>
    <row r="64" spans="13:28" ht="12.75">
      <c r="M64" s="6"/>
      <c r="N64" s="6">
        <f t="shared" si="2"/>
        <v>170</v>
      </c>
      <c r="O64" s="6">
        <v>291.651</v>
      </c>
      <c r="P64" s="6">
        <v>294.462</v>
      </c>
      <c r="Q64" s="6">
        <v>961.875</v>
      </c>
      <c r="R64" s="6">
        <v>962.184</v>
      </c>
      <c r="S64" s="6">
        <v>9.237</v>
      </c>
      <c r="T64" s="6">
        <v>9.283</v>
      </c>
      <c r="U64" s="6">
        <v>9.518</v>
      </c>
      <c r="V64" s="6">
        <v>10.049</v>
      </c>
      <c r="W64" s="6">
        <v>2.778</v>
      </c>
      <c r="X64" s="6">
        <v>2.914</v>
      </c>
      <c r="Y64" s="6">
        <v>22.605</v>
      </c>
      <c r="Z64" s="6">
        <v>23.766</v>
      </c>
      <c r="AA64" s="6">
        <v>288.761</v>
      </c>
      <c r="AB64" s="6">
        <v>290.183</v>
      </c>
    </row>
    <row r="65" spans="13:28" ht="12.75">
      <c r="M65" s="6"/>
      <c r="N65" s="6">
        <f t="shared" si="2"/>
        <v>180</v>
      </c>
      <c r="O65" s="6">
        <v>294.339</v>
      </c>
      <c r="P65" s="6">
        <v>297.88</v>
      </c>
      <c r="Q65" s="6">
        <v>963.135</v>
      </c>
      <c r="R65" s="6">
        <v>963.145</v>
      </c>
      <c r="S65" s="6">
        <v>10.417</v>
      </c>
      <c r="T65" s="6">
        <v>10.597</v>
      </c>
      <c r="U65" s="6">
        <v>7.435</v>
      </c>
      <c r="V65" s="6">
        <v>7.751</v>
      </c>
      <c r="W65" s="6">
        <v>3.152</v>
      </c>
      <c r="X65" s="6">
        <v>3.19</v>
      </c>
      <c r="Y65" s="6">
        <v>19.714</v>
      </c>
      <c r="Z65" s="6">
        <v>20.478</v>
      </c>
      <c r="AA65" s="6">
        <v>292.325</v>
      </c>
      <c r="AB65" s="6">
        <v>293.55</v>
      </c>
    </row>
    <row r="66" spans="13:28" ht="12.75">
      <c r="M66" s="6"/>
      <c r="N66" s="6">
        <f t="shared" si="2"/>
        <v>190</v>
      </c>
      <c r="O66" s="6">
        <v>288.658</v>
      </c>
      <c r="P66" s="6">
        <v>293.691</v>
      </c>
      <c r="Q66" s="6">
        <v>964.25</v>
      </c>
      <c r="R66" s="6">
        <v>964.252</v>
      </c>
      <c r="S66" s="6">
        <v>7.466</v>
      </c>
      <c r="T66" s="6">
        <v>7.597</v>
      </c>
      <c r="U66" s="6">
        <v>8.871</v>
      </c>
      <c r="V66" s="6">
        <v>9.172</v>
      </c>
      <c r="W66" s="6">
        <v>1.778</v>
      </c>
      <c r="X66" s="6">
        <v>1.802</v>
      </c>
      <c r="Y66" s="6">
        <v>22.916</v>
      </c>
      <c r="Z66" s="6">
        <v>23.369</v>
      </c>
      <c r="AA66" s="6">
        <v>287.33</v>
      </c>
      <c r="AB66" s="6">
        <v>289.668</v>
      </c>
    </row>
    <row r="67" spans="13:28" ht="12.75">
      <c r="M67" s="6"/>
      <c r="N67" s="6">
        <f t="shared" si="2"/>
        <v>200</v>
      </c>
      <c r="O67" s="6">
        <v>281.761</v>
      </c>
      <c r="P67" s="6">
        <v>285.117</v>
      </c>
      <c r="Q67" s="6">
        <v>964.75</v>
      </c>
      <c r="R67" s="6">
        <v>965.978</v>
      </c>
      <c r="S67" s="6">
        <v>3.865</v>
      </c>
      <c r="T67" s="6">
        <v>3.935</v>
      </c>
      <c r="U67" s="6">
        <v>12.337</v>
      </c>
      <c r="V67" s="6">
        <v>12.827</v>
      </c>
      <c r="W67" s="6">
        <v>0.593</v>
      </c>
      <c r="X67" s="6">
        <v>0.594</v>
      </c>
      <c r="Y67" s="6">
        <v>28.385</v>
      </c>
      <c r="Z67" s="6">
        <v>29.936</v>
      </c>
      <c r="AA67" s="6">
        <v>279.965</v>
      </c>
      <c r="AB67" s="6">
        <v>282.569</v>
      </c>
    </row>
    <row r="68" spans="13:28" ht="12.75">
      <c r="M68" s="6"/>
      <c r="N68" s="6">
        <f t="shared" si="2"/>
        <v>210</v>
      </c>
      <c r="O68" s="6">
        <v>279.449</v>
      </c>
      <c r="P68" s="6">
        <v>282.076</v>
      </c>
      <c r="Q68" s="6">
        <v>966.07</v>
      </c>
      <c r="R68" s="6">
        <v>966.886</v>
      </c>
      <c r="S68" s="6">
        <v>2.558</v>
      </c>
      <c r="T68" s="6">
        <v>2.576</v>
      </c>
      <c r="U68" s="6">
        <v>13.146</v>
      </c>
      <c r="V68" s="6">
        <v>13.806</v>
      </c>
      <c r="W68" s="6">
        <v>0.249</v>
      </c>
      <c r="X68" s="6">
        <v>0.256</v>
      </c>
      <c r="Y68" s="6">
        <v>30.907</v>
      </c>
      <c r="Z68" s="6">
        <v>31.232</v>
      </c>
      <c r="AA68" s="6">
        <v>278.334</v>
      </c>
      <c r="AB68" s="6">
        <v>279.746</v>
      </c>
    </row>
    <row r="69" spans="13:28" ht="12.75">
      <c r="M69" s="6"/>
      <c r="N69" s="6">
        <f t="shared" si="2"/>
        <v>220</v>
      </c>
      <c r="O69" s="6">
        <v>281.343</v>
      </c>
      <c r="P69" s="6">
        <v>285.909</v>
      </c>
      <c r="Q69" s="6">
        <v>966.772</v>
      </c>
      <c r="R69" s="6">
        <v>968.414</v>
      </c>
      <c r="S69" s="6">
        <v>2.692</v>
      </c>
      <c r="T69" s="6">
        <v>2.818</v>
      </c>
      <c r="U69" s="6">
        <v>10.393</v>
      </c>
      <c r="V69" s="6">
        <v>10.423</v>
      </c>
      <c r="W69" s="6">
        <v>0.191</v>
      </c>
      <c r="X69" s="6">
        <v>0.2</v>
      </c>
      <c r="Y69" s="6">
        <v>27.504</v>
      </c>
      <c r="Z69" s="6">
        <v>28.054</v>
      </c>
      <c r="AA69" s="6">
        <v>281.178</v>
      </c>
      <c r="AB69" s="6">
        <v>283.462</v>
      </c>
    </row>
    <row r="70" spans="13:28" ht="12.75">
      <c r="M70" s="6"/>
      <c r="N70" s="6">
        <f t="shared" si="2"/>
        <v>230</v>
      </c>
      <c r="O70" s="6">
        <v>284.048</v>
      </c>
      <c r="P70" s="6">
        <v>285.702</v>
      </c>
      <c r="Q70" s="6">
        <v>968.297</v>
      </c>
      <c r="R70" s="6">
        <v>969.121</v>
      </c>
      <c r="S70" s="6">
        <v>2.319</v>
      </c>
      <c r="T70" s="6">
        <v>2.373</v>
      </c>
      <c r="U70" s="6">
        <v>8.202</v>
      </c>
      <c r="V70" s="6">
        <v>8.462</v>
      </c>
      <c r="W70" s="6">
        <v>0.076</v>
      </c>
      <c r="X70" s="6">
        <v>0.08</v>
      </c>
      <c r="Y70" s="6">
        <v>25.722</v>
      </c>
      <c r="Z70" s="6">
        <v>26.314</v>
      </c>
      <c r="AA70" s="6">
        <v>283.179</v>
      </c>
      <c r="AB70" s="6">
        <v>284.82</v>
      </c>
    </row>
    <row r="71" spans="13:28" ht="12.75">
      <c r="M71" s="6"/>
      <c r="N71" s="6">
        <f t="shared" si="2"/>
        <v>240</v>
      </c>
      <c r="O71" s="6">
        <v>283.746</v>
      </c>
      <c r="P71" s="6">
        <v>285.804</v>
      </c>
      <c r="Q71" s="6">
        <v>969.521</v>
      </c>
      <c r="R71" s="6">
        <v>970.134</v>
      </c>
      <c r="S71" s="6">
        <v>1.24</v>
      </c>
      <c r="T71" s="6">
        <v>1.294</v>
      </c>
      <c r="U71" s="6">
        <v>6.691</v>
      </c>
      <c r="V71" s="6">
        <v>7.155</v>
      </c>
      <c r="W71" s="6">
        <v>0.004</v>
      </c>
      <c r="X71" s="6">
        <v>0.004</v>
      </c>
      <c r="Y71" s="6">
        <v>24.84</v>
      </c>
      <c r="Z71" s="6">
        <v>26.433</v>
      </c>
      <c r="AA71" s="6">
        <v>283.535</v>
      </c>
      <c r="AB71" s="6">
        <v>285.139</v>
      </c>
    </row>
    <row r="72" spans="13:28" ht="12.75">
      <c r="M72" s="6"/>
      <c r="N72" s="6">
        <v>-999</v>
      </c>
      <c r="O72" s="6">
        <v>283.259</v>
      </c>
      <c r="P72" s="6">
        <v>283.259</v>
      </c>
      <c r="Q72" s="6">
        <v>970.946</v>
      </c>
      <c r="R72" s="6">
        <v>970.946</v>
      </c>
      <c r="S72" s="6">
        <v>0</v>
      </c>
      <c r="T72" s="6">
        <v>0</v>
      </c>
      <c r="U72" s="6">
        <v>6.74</v>
      </c>
      <c r="V72" s="6">
        <v>6.74</v>
      </c>
      <c r="W72" s="6">
        <v>0</v>
      </c>
      <c r="X72" s="6">
        <v>0</v>
      </c>
      <c r="Y72" s="6">
        <v>26.74</v>
      </c>
      <c r="Z72" s="6">
        <v>26.74</v>
      </c>
      <c r="AA72" s="6">
        <v>283.259</v>
      </c>
      <c r="AB72" s="6">
        <v>283.259</v>
      </c>
    </row>
    <row r="73" spans="13:28" ht="12.75">
      <c r="M73" s="6" t="s">
        <v>46</v>
      </c>
      <c r="N73" s="6">
        <v>0</v>
      </c>
      <c r="O73" s="6">
        <v>304.166</v>
      </c>
      <c r="P73" s="6">
        <v>308.944</v>
      </c>
      <c r="Q73" s="6">
        <v>943.109</v>
      </c>
      <c r="R73" s="6">
        <v>943.599</v>
      </c>
      <c r="S73" s="6">
        <v>18.867</v>
      </c>
      <c r="T73" s="6">
        <v>19.523</v>
      </c>
      <c r="U73" s="6">
        <v>13.969</v>
      </c>
      <c r="V73" s="6">
        <v>14.727</v>
      </c>
      <c r="W73" s="6">
        <v>10.715</v>
      </c>
      <c r="X73" s="6">
        <v>11.099</v>
      </c>
      <c r="Y73" s="6">
        <v>24.771</v>
      </c>
      <c r="Z73" s="6">
        <v>26.212</v>
      </c>
      <c r="AA73" s="6">
        <v>294.449</v>
      </c>
      <c r="AB73" s="6">
        <v>295.528</v>
      </c>
    </row>
    <row r="74" spans="13:28" ht="12.75">
      <c r="M74" s="6"/>
      <c r="N74" s="6">
        <f>N73+10</f>
        <v>10</v>
      </c>
      <c r="O74" s="6">
        <v>318.29</v>
      </c>
      <c r="P74" s="6">
        <v>319.978</v>
      </c>
      <c r="Q74" s="6">
        <v>943.652</v>
      </c>
      <c r="R74" s="6">
        <v>945.232</v>
      </c>
      <c r="S74" s="6">
        <v>26.452</v>
      </c>
      <c r="T74" s="6">
        <v>26.758</v>
      </c>
      <c r="U74" s="6">
        <v>9.466</v>
      </c>
      <c r="V74" s="6">
        <v>9.572</v>
      </c>
      <c r="W74" s="6">
        <v>15.792</v>
      </c>
      <c r="X74" s="6">
        <v>16.384</v>
      </c>
      <c r="Y74" s="6">
        <v>17.907</v>
      </c>
      <c r="Z74" s="6">
        <v>19.005</v>
      </c>
      <c r="AA74" s="6">
        <v>307.359</v>
      </c>
      <c r="AB74" s="6">
        <v>307.772</v>
      </c>
    </row>
    <row r="75" spans="13:28" ht="12.75">
      <c r="M75" s="6"/>
      <c r="N75" s="6">
        <f aca="true" t="shared" si="3" ref="N75:N97">N74+10</f>
        <v>20</v>
      </c>
      <c r="O75" s="6">
        <v>306.313</v>
      </c>
      <c r="P75" s="6">
        <v>307.609</v>
      </c>
      <c r="Q75" s="6">
        <v>945.481</v>
      </c>
      <c r="R75" s="6">
        <v>945.582</v>
      </c>
      <c r="S75" s="6">
        <v>18.923</v>
      </c>
      <c r="T75" s="6">
        <v>19.679</v>
      </c>
      <c r="U75" s="6">
        <v>12.825</v>
      </c>
      <c r="V75" s="6">
        <v>13.527</v>
      </c>
      <c r="W75" s="6">
        <v>10.632</v>
      </c>
      <c r="X75" s="6">
        <v>10.908</v>
      </c>
      <c r="Y75" s="6">
        <v>23.584</v>
      </c>
      <c r="Z75" s="6">
        <v>24.658</v>
      </c>
      <c r="AA75" s="6">
        <v>295.363</v>
      </c>
      <c r="AB75" s="6">
        <v>297.216</v>
      </c>
    </row>
    <row r="76" spans="13:28" ht="12.75">
      <c r="M76" s="6"/>
      <c r="N76" s="6">
        <f t="shared" si="3"/>
        <v>30</v>
      </c>
      <c r="O76" s="6">
        <v>319.243</v>
      </c>
      <c r="P76" s="6">
        <v>321.202</v>
      </c>
      <c r="Q76" s="6">
        <v>946.224</v>
      </c>
      <c r="R76" s="6">
        <v>947.022</v>
      </c>
      <c r="S76" s="6">
        <v>27.308</v>
      </c>
      <c r="T76" s="6">
        <v>27.445</v>
      </c>
      <c r="U76" s="6">
        <v>8.177</v>
      </c>
      <c r="V76" s="6">
        <v>8.425</v>
      </c>
      <c r="W76" s="6">
        <v>16.375</v>
      </c>
      <c r="X76" s="6">
        <v>16.412</v>
      </c>
      <c r="Y76" s="6">
        <v>16.622</v>
      </c>
      <c r="Z76" s="6">
        <v>17.012</v>
      </c>
      <c r="AA76" s="6">
        <v>308.664</v>
      </c>
      <c r="AB76" s="6">
        <v>310.466</v>
      </c>
    </row>
    <row r="77" spans="13:28" ht="12.75">
      <c r="M77" s="6"/>
      <c r="N77" s="6">
        <f t="shared" si="3"/>
        <v>40</v>
      </c>
      <c r="O77" s="6">
        <v>319.524</v>
      </c>
      <c r="P77" s="6">
        <v>325.89</v>
      </c>
      <c r="Q77" s="6">
        <v>947.618</v>
      </c>
      <c r="R77" s="6">
        <v>947.812</v>
      </c>
      <c r="S77" s="6">
        <v>28.917</v>
      </c>
      <c r="T77" s="6">
        <v>29.297</v>
      </c>
      <c r="U77" s="6">
        <v>7.146</v>
      </c>
      <c r="V77" s="6">
        <v>7.247</v>
      </c>
      <c r="W77" s="6">
        <v>17.396</v>
      </c>
      <c r="X77" s="6">
        <v>17.684</v>
      </c>
      <c r="Y77" s="6">
        <v>14.86</v>
      </c>
      <c r="Z77" s="6">
        <v>15.44</v>
      </c>
      <c r="AA77" s="6">
        <v>311.266</v>
      </c>
      <c r="AB77" s="6">
        <v>313.63</v>
      </c>
    </row>
    <row r="78" spans="13:28" ht="12.75">
      <c r="M78" s="6"/>
      <c r="N78" s="6">
        <f t="shared" si="3"/>
        <v>50</v>
      </c>
      <c r="O78" s="6">
        <v>328.236</v>
      </c>
      <c r="P78" s="6">
        <v>332.8</v>
      </c>
      <c r="Q78" s="6">
        <v>948.561</v>
      </c>
      <c r="R78" s="6">
        <v>949.056</v>
      </c>
      <c r="S78" s="6">
        <v>34.548</v>
      </c>
      <c r="T78" s="6">
        <v>35.155</v>
      </c>
      <c r="U78" s="6">
        <v>5.022</v>
      </c>
      <c r="V78" s="6">
        <v>5.066</v>
      </c>
      <c r="W78" s="6">
        <v>21.607</v>
      </c>
      <c r="X78" s="6">
        <v>21.999</v>
      </c>
      <c r="Y78" s="6">
        <v>11.177</v>
      </c>
      <c r="Z78" s="6">
        <v>11.901</v>
      </c>
      <c r="AA78" s="6">
        <v>319.059</v>
      </c>
      <c r="AB78" s="6">
        <v>321.948</v>
      </c>
    </row>
    <row r="79" spans="13:28" ht="12.75">
      <c r="M79" s="6"/>
      <c r="N79" s="6">
        <f t="shared" si="3"/>
        <v>60</v>
      </c>
      <c r="O79" s="6">
        <v>321.002</v>
      </c>
      <c r="P79" s="6">
        <v>327.358</v>
      </c>
      <c r="Q79" s="6">
        <v>949.207</v>
      </c>
      <c r="R79" s="6">
        <v>950.6</v>
      </c>
      <c r="S79" s="6">
        <v>30.062</v>
      </c>
      <c r="T79" s="6">
        <v>30.486</v>
      </c>
      <c r="U79" s="6">
        <v>5.937</v>
      </c>
      <c r="V79" s="6">
        <v>6.005</v>
      </c>
      <c r="W79" s="6">
        <v>18.043</v>
      </c>
      <c r="X79" s="6">
        <v>18.17</v>
      </c>
      <c r="Y79" s="6">
        <v>13.012</v>
      </c>
      <c r="Z79" s="6">
        <v>13.728</v>
      </c>
      <c r="AA79" s="6">
        <v>314.425</v>
      </c>
      <c r="AB79" s="6">
        <v>315.257</v>
      </c>
    </row>
    <row r="80" spans="13:28" ht="12.75">
      <c r="M80" s="6"/>
      <c r="N80" s="6">
        <f t="shared" si="3"/>
        <v>70</v>
      </c>
      <c r="O80" s="6">
        <v>320.913</v>
      </c>
      <c r="P80" s="6">
        <v>322.806</v>
      </c>
      <c r="Q80" s="6">
        <v>950.35</v>
      </c>
      <c r="R80" s="6">
        <v>951.649</v>
      </c>
      <c r="S80" s="6">
        <v>28.57</v>
      </c>
      <c r="T80" s="6">
        <v>28.766</v>
      </c>
      <c r="U80" s="6">
        <v>5.998</v>
      </c>
      <c r="V80" s="6">
        <v>6.147</v>
      </c>
      <c r="W80" s="6">
        <v>16.452</v>
      </c>
      <c r="X80" s="6">
        <v>17.014</v>
      </c>
      <c r="Y80" s="6">
        <v>13.359</v>
      </c>
      <c r="Z80" s="6">
        <v>14.094</v>
      </c>
      <c r="AA80" s="6">
        <v>312.134</v>
      </c>
      <c r="AB80" s="6">
        <v>314.003</v>
      </c>
    </row>
    <row r="81" spans="13:28" ht="12.75">
      <c r="M81" s="6"/>
      <c r="N81" s="6">
        <f t="shared" si="3"/>
        <v>80</v>
      </c>
      <c r="O81" s="6">
        <v>331.291</v>
      </c>
      <c r="P81" s="6">
        <v>332.575</v>
      </c>
      <c r="Q81" s="6">
        <v>951.196</v>
      </c>
      <c r="R81" s="6">
        <v>952.997</v>
      </c>
      <c r="S81" s="6">
        <v>35.621</v>
      </c>
      <c r="T81" s="6">
        <v>37.148</v>
      </c>
      <c r="U81" s="6">
        <v>3.585</v>
      </c>
      <c r="V81" s="6">
        <v>3.751</v>
      </c>
      <c r="W81" s="6">
        <v>21.933</v>
      </c>
      <c r="X81" s="6">
        <v>23.003</v>
      </c>
      <c r="Y81" s="6">
        <v>9.269</v>
      </c>
      <c r="Z81" s="6">
        <v>9.457</v>
      </c>
      <c r="AA81" s="6">
        <v>323.126</v>
      </c>
      <c r="AB81" s="6">
        <v>323.603</v>
      </c>
    </row>
    <row r="82" spans="13:28" ht="12.75">
      <c r="M82" s="6"/>
      <c r="N82" s="6">
        <f t="shared" si="3"/>
        <v>90</v>
      </c>
      <c r="O82" s="6">
        <v>335.635</v>
      </c>
      <c r="P82" s="6">
        <v>336.418</v>
      </c>
      <c r="Q82" s="6">
        <v>952.542</v>
      </c>
      <c r="R82" s="6">
        <v>953.849</v>
      </c>
      <c r="S82" s="6">
        <v>39.429</v>
      </c>
      <c r="T82" s="6">
        <v>40.36</v>
      </c>
      <c r="U82" s="6">
        <v>2.721</v>
      </c>
      <c r="V82" s="6">
        <v>2.74</v>
      </c>
      <c r="W82" s="6">
        <v>24.469</v>
      </c>
      <c r="X82" s="6">
        <v>25.7</v>
      </c>
      <c r="Y82" s="6">
        <v>7.306</v>
      </c>
      <c r="Z82" s="6">
        <v>7.803</v>
      </c>
      <c r="AA82" s="6">
        <v>326.76</v>
      </c>
      <c r="AB82" s="6">
        <v>328.953</v>
      </c>
    </row>
    <row r="83" spans="13:28" ht="12.75">
      <c r="M83" s="6"/>
      <c r="N83" s="6">
        <f t="shared" si="3"/>
        <v>100</v>
      </c>
      <c r="O83" s="6">
        <v>347.49</v>
      </c>
      <c r="P83" s="6">
        <v>352.739</v>
      </c>
      <c r="Q83" s="6">
        <v>953.901</v>
      </c>
      <c r="R83" s="6">
        <v>954.69</v>
      </c>
      <c r="S83" s="6">
        <v>51.37</v>
      </c>
      <c r="T83" s="6">
        <v>53.403</v>
      </c>
      <c r="U83" s="6">
        <v>1.131</v>
      </c>
      <c r="V83" s="6">
        <v>1.176</v>
      </c>
      <c r="W83" s="6">
        <v>34.79</v>
      </c>
      <c r="X83" s="6">
        <v>36.154</v>
      </c>
      <c r="Y83" s="6">
        <v>3.774</v>
      </c>
      <c r="Z83" s="6">
        <v>4.017</v>
      </c>
      <c r="AA83" s="6">
        <v>340.583</v>
      </c>
      <c r="AB83" s="6">
        <v>343.671</v>
      </c>
    </row>
    <row r="84" spans="13:28" ht="12.75">
      <c r="M84" s="6"/>
      <c r="N84" s="6">
        <f t="shared" si="3"/>
        <v>110</v>
      </c>
      <c r="O84" s="6">
        <v>331.2</v>
      </c>
      <c r="P84" s="6">
        <v>333.075</v>
      </c>
      <c r="Q84" s="6">
        <v>954.494</v>
      </c>
      <c r="R84" s="6">
        <v>956.299</v>
      </c>
      <c r="S84" s="6">
        <v>36.916</v>
      </c>
      <c r="T84" s="6">
        <v>37.239</v>
      </c>
      <c r="U84" s="6">
        <v>2.554</v>
      </c>
      <c r="V84" s="6">
        <v>2.603</v>
      </c>
      <c r="W84" s="6">
        <v>22.209</v>
      </c>
      <c r="X84" s="6">
        <v>22.541</v>
      </c>
      <c r="Y84" s="6">
        <v>7.503</v>
      </c>
      <c r="Z84" s="6">
        <v>7.608</v>
      </c>
      <c r="AA84" s="6">
        <v>324.066</v>
      </c>
      <c r="AB84" s="6">
        <v>326.055</v>
      </c>
    </row>
    <row r="85" spans="13:28" ht="12.75">
      <c r="M85" s="6"/>
      <c r="N85" s="6">
        <f t="shared" si="3"/>
        <v>120</v>
      </c>
      <c r="O85" s="6">
        <v>330.312</v>
      </c>
      <c r="P85" s="6">
        <v>332.969</v>
      </c>
      <c r="Q85" s="6">
        <v>955.744</v>
      </c>
      <c r="R85" s="6">
        <v>957.253</v>
      </c>
      <c r="S85" s="6">
        <v>36.471</v>
      </c>
      <c r="T85" s="6">
        <v>37.239</v>
      </c>
      <c r="U85" s="6">
        <v>2.296</v>
      </c>
      <c r="V85" s="6">
        <v>2.311</v>
      </c>
      <c r="W85" s="6">
        <v>21.64</v>
      </c>
      <c r="X85" s="6">
        <v>22.273</v>
      </c>
      <c r="Y85" s="6">
        <v>7.101</v>
      </c>
      <c r="Z85" s="6">
        <v>7.114</v>
      </c>
      <c r="AA85" s="6">
        <v>324.198</v>
      </c>
      <c r="AB85" s="6">
        <v>325.949</v>
      </c>
    </row>
    <row r="86" spans="13:28" ht="12.75">
      <c r="M86" s="6"/>
      <c r="N86" s="6">
        <f t="shared" si="3"/>
        <v>130</v>
      </c>
      <c r="O86" s="6">
        <v>325.849</v>
      </c>
      <c r="P86" s="6">
        <v>330.224</v>
      </c>
      <c r="Q86" s="6">
        <v>956.851</v>
      </c>
      <c r="R86" s="6">
        <v>958.353</v>
      </c>
      <c r="S86" s="6">
        <v>33.658</v>
      </c>
      <c r="T86" s="6">
        <v>34.377</v>
      </c>
      <c r="U86" s="6">
        <v>2.339</v>
      </c>
      <c r="V86" s="6">
        <v>2.504</v>
      </c>
      <c r="W86" s="6">
        <v>19.177</v>
      </c>
      <c r="X86" s="6">
        <v>19.772</v>
      </c>
      <c r="Y86" s="6">
        <v>7.4</v>
      </c>
      <c r="Z86" s="6">
        <v>7.806</v>
      </c>
      <c r="AA86" s="6">
        <v>320.537</v>
      </c>
      <c r="AB86" s="6">
        <v>323.535</v>
      </c>
    </row>
    <row r="87" spans="13:28" ht="12.75">
      <c r="M87" s="6"/>
      <c r="N87" s="6">
        <f t="shared" si="3"/>
        <v>140</v>
      </c>
      <c r="O87" s="6">
        <v>338.504</v>
      </c>
      <c r="P87" s="6">
        <v>341.186</v>
      </c>
      <c r="Q87" s="6">
        <v>958.305</v>
      </c>
      <c r="R87" s="6">
        <v>959.11</v>
      </c>
      <c r="S87" s="6">
        <v>44.079</v>
      </c>
      <c r="T87" s="6">
        <v>45.048</v>
      </c>
      <c r="U87" s="6">
        <v>0.976</v>
      </c>
      <c r="V87" s="6">
        <v>0.98</v>
      </c>
      <c r="W87" s="6">
        <v>27.501</v>
      </c>
      <c r="X87" s="6">
        <v>28.043</v>
      </c>
      <c r="Y87" s="6">
        <v>3.901</v>
      </c>
      <c r="Z87" s="6">
        <v>3.968</v>
      </c>
      <c r="AA87" s="6">
        <v>334.065</v>
      </c>
      <c r="AB87" s="6">
        <v>334.219</v>
      </c>
    </row>
    <row r="88" spans="13:28" ht="12.75">
      <c r="M88" s="6"/>
      <c r="N88" s="6">
        <f t="shared" si="3"/>
        <v>150</v>
      </c>
      <c r="O88" s="6">
        <v>325.992</v>
      </c>
      <c r="P88" s="6">
        <v>327.76</v>
      </c>
      <c r="Q88" s="6">
        <v>959.616</v>
      </c>
      <c r="R88" s="6">
        <v>960.011</v>
      </c>
      <c r="S88" s="6">
        <v>33.19</v>
      </c>
      <c r="T88" s="6">
        <v>33.543</v>
      </c>
      <c r="U88" s="6">
        <v>1.833</v>
      </c>
      <c r="V88" s="6">
        <v>1.859</v>
      </c>
      <c r="W88" s="6">
        <v>17.971</v>
      </c>
      <c r="X88" s="6">
        <v>18.82</v>
      </c>
      <c r="Y88" s="6">
        <v>6.498</v>
      </c>
      <c r="Z88" s="6">
        <v>6.793</v>
      </c>
      <c r="AA88" s="6">
        <v>320.877</v>
      </c>
      <c r="AB88" s="6">
        <v>322.894</v>
      </c>
    </row>
    <row r="89" spans="13:28" ht="12.75">
      <c r="M89" s="6"/>
      <c r="N89" s="6">
        <f t="shared" si="3"/>
        <v>160</v>
      </c>
      <c r="O89" s="6">
        <v>331.77</v>
      </c>
      <c r="P89" s="6">
        <v>335.826</v>
      </c>
      <c r="Q89" s="6">
        <v>960.314</v>
      </c>
      <c r="R89" s="6">
        <v>961.528</v>
      </c>
      <c r="S89" s="6">
        <v>38.727</v>
      </c>
      <c r="T89" s="6">
        <v>40.701</v>
      </c>
      <c r="U89" s="6">
        <v>0.894</v>
      </c>
      <c r="V89" s="6">
        <v>0.928</v>
      </c>
      <c r="W89" s="6">
        <v>23.006</v>
      </c>
      <c r="X89" s="6">
        <v>23.239</v>
      </c>
      <c r="Y89" s="6">
        <v>4.002</v>
      </c>
      <c r="Z89" s="6">
        <v>4.223</v>
      </c>
      <c r="AA89" s="6">
        <v>327.677</v>
      </c>
      <c r="AB89" s="6">
        <v>330.739</v>
      </c>
    </row>
    <row r="90" spans="13:28" ht="12.75">
      <c r="M90" s="6"/>
      <c r="N90" s="6">
        <f t="shared" si="3"/>
        <v>170</v>
      </c>
      <c r="O90" s="6">
        <v>317.623</v>
      </c>
      <c r="P90" s="6">
        <v>318.213</v>
      </c>
      <c r="Q90" s="6">
        <v>961.829</v>
      </c>
      <c r="R90" s="6">
        <v>962.231</v>
      </c>
      <c r="S90" s="6">
        <v>25.704</v>
      </c>
      <c r="T90" s="6">
        <v>26.409</v>
      </c>
      <c r="U90" s="6">
        <v>2.173</v>
      </c>
      <c r="V90" s="6">
        <v>2.322</v>
      </c>
      <c r="W90" s="6">
        <v>12.306</v>
      </c>
      <c r="X90" s="6">
        <v>12.45</v>
      </c>
      <c r="Y90" s="6">
        <v>8.148</v>
      </c>
      <c r="Z90" s="6">
        <v>8.623</v>
      </c>
      <c r="AA90" s="6">
        <v>312.932</v>
      </c>
      <c r="AB90" s="6">
        <v>315.126</v>
      </c>
    </row>
    <row r="91" spans="13:28" ht="12.75">
      <c r="M91" s="6"/>
      <c r="N91" s="6">
        <f t="shared" si="3"/>
        <v>180</v>
      </c>
      <c r="O91" s="6">
        <v>317.545</v>
      </c>
      <c r="P91" s="6">
        <v>318.588</v>
      </c>
      <c r="Q91" s="6">
        <v>963.044</v>
      </c>
      <c r="R91" s="6">
        <v>963.236</v>
      </c>
      <c r="S91" s="6">
        <v>25.619</v>
      </c>
      <c r="T91" s="6">
        <v>26.841</v>
      </c>
      <c r="U91" s="6">
        <v>1.74</v>
      </c>
      <c r="V91" s="6">
        <v>1.797</v>
      </c>
      <c r="W91" s="6">
        <v>12.099</v>
      </c>
      <c r="X91" s="6">
        <v>12.11</v>
      </c>
      <c r="Y91" s="6">
        <v>7.385</v>
      </c>
      <c r="Z91" s="6">
        <v>7.579</v>
      </c>
      <c r="AA91" s="6">
        <v>313.582</v>
      </c>
      <c r="AB91" s="6">
        <v>315.737</v>
      </c>
    </row>
    <row r="92" spans="13:28" ht="12.75">
      <c r="M92" s="6"/>
      <c r="N92" s="6">
        <f t="shared" si="3"/>
        <v>190</v>
      </c>
      <c r="O92" s="6">
        <v>331.069</v>
      </c>
      <c r="P92" s="6">
        <v>332.785</v>
      </c>
      <c r="Q92" s="6">
        <v>963.8</v>
      </c>
      <c r="R92" s="6">
        <v>964.702</v>
      </c>
      <c r="S92" s="6">
        <v>38.728</v>
      </c>
      <c r="T92" s="6">
        <v>39.212</v>
      </c>
      <c r="U92" s="6">
        <v>0.359</v>
      </c>
      <c r="V92" s="6">
        <v>0.362</v>
      </c>
      <c r="W92" s="6">
        <v>21.101</v>
      </c>
      <c r="X92" s="6">
        <v>21.689</v>
      </c>
      <c r="Y92" s="6">
        <v>2.642</v>
      </c>
      <c r="Z92" s="6">
        <v>2.654</v>
      </c>
      <c r="AA92" s="6">
        <v>327.822</v>
      </c>
      <c r="AB92" s="6">
        <v>329.932</v>
      </c>
    </row>
    <row r="93" spans="13:28" ht="12.75">
      <c r="M93" s="6"/>
      <c r="N93" s="6">
        <f t="shared" si="3"/>
        <v>200</v>
      </c>
      <c r="O93" s="6">
        <v>325.779</v>
      </c>
      <c r="P93" s="6">
        <v>331.131</v>
      </c>
      <c r="Q93" s="6">
        <v>964.905</v>
      </c>
      <c r="R93" s="6">
        <v>965.822</v>
      </c>
      <c r="S93" s="6">
        <v>35.52</v>
      </c>
      <c r="T93" s="6">
        <v>36.551</v>
      </c>
      <c r="U93" s="6">
        <v>0.294</v>
      </c>
      <c r="V93" s="6">
        <v>0.315</v>
      </c>
      <c r="W93" s="6">
        <v>18.133</v>
      </c>
      <c r="X93" s="6">
        <v>18.897</v>
      </c>
      <c r="Y93" s="6">
        <v>2.621</v>
      </c>
      <c r="Z93" s="6">
        <v>2.716</v>
      </c>
      <c r="AA93" s="6">
        <v>325.415</v>
      </c>
      <c r="AB93" s="6">
        <v>326.461</v>
      </c>
    </row>
    <row r="94" spans="13:28" ht="12.75">
      <c r="M94" s="6"/>
      <c r="N94" s="6">
        <f t="shared" si="3"/>
        <v>210</v>
      </c>
      <c r="O94" s="6">
        <v>337.036</v>
      </c>
      <c r="P94" s="6">
        <v>341.4</v>
      </c>
      <c r="Q94" s="6">
        <v>966.181</v>
      </c>
      <c r="R94" s="6">
        <v>966.775</v>
      </c>
      <c r="S94" s="6">
        <v>46.367</v>
      </c>
      <c r="T94" s="6">
        <v>47.533</v>
      </c>
      <c r="U94" s="6">
        <v>0.029</v>
      </c>
      <c r="V94" s="6">
        <v>0.031</v>
      </c>
      <c r="W94" s="6">
        <v>27.07</v>
      </c>
      <c r="X94" s="6">
        <v>28.264</v>
      </c>
      <c r="Y94" s="6">
        <v>0.64</v>
      </c>
      <c r="Z94" s="6">
        <v>0.669</v>
      </c>
      <c r="AA94" s="6">
        <v>335.517</v>
      </c>
      <c r="AB94" s="6">
        <v>338.757</v>
      </c>
    </row>
    <row r="95" spans="13:28" ht="12.75">
      <c r="M95" s="6"/>
      <c r="N95" s="6">
        <f t="shared" si="3"/>
        <v>220</v>
      </c>
      <c r="O95" s="6">
        <v>339.687</v>
      </c>
      <c r="P95" s="6">
        <v>345.226</v>
      </c>
      <c r="Q95" s="6">
        <v>967.491</v>
      </c>
      <c r="R95" s="6">
        <v>967.695</v>
      </c>
      <c r="S95" s="6">
        <v>49.958</v>
      </c>
      <c r="T95" s="6">
        <v>51.456</v>
      </c>
      <c r="U95" s="6">
        <v>0.003</v>
      </c>
      <c r="V95" s="6">
        <v>0.003</v>
      </c>
      <c r="W95" s="6">
        <v>30.479</v>
      </c>
      <c r="X95" s="6">
        <v>31.468</v>
      </c>
      <c r="Y95" s="6">
        <v>0.195</v>
      </c>
      <c r="Z95" s="6">
        <v>0.205</v>
      </c>
      <c r="AA95" s="6">
        <v>339.468</v>
      </c>
      <c r="AB95" s="6">
        <v>342.292</v>
      </c>
    </row>
    <row r="96" spans="13:28" ht="12.75">
      <c r="M96" s="6"/>
      <c r="N96" s="6">
        <f t="shared" si="3"/>
        <v>230</v>
      </c>
      <c r="O96" s="6">
        <v>340.721</v>
      </c>
      <c r="P96" s="6">
        <v>342.407</v>
      </c>
      <c r="Q96" s="6">
        <v>968.003</v>
      </c>
      <c r="R96" s="6">
        <v>969.416</v>
      </c>
      <c r="S96" s="6">
        <v>50.038</v>
      </c>
      <c r="T96" s="6">
        <v>50.758</v>
      </c>
      <c r="U96" s="6">
        <v>0</v>
      </c>
      <c r="V96" s="6">
        <v>0</v>
      </c>
      <c r="W96" s="6">
        <v>30.366</v>
      </c>
      <c r="X96" s="6">
        <v>30.634</v>
      </c>
      <c r="Y96" s="6">
        <v>0.055</v>
      </c>
      <c r="Z96" s="6">
        <v>0.056</v>
      </c>
      <c r="AA96" s="6">
        <v>339.397</v>
      </c>
      <c r="AB96" s="6">
        <v>341.632</v>
      </c>
    </row>
    <row r="97" spans="13:28" ht="12.75">
      <c r="M97" s="6"/>
      <c r="N97" s="6">
        <f t="shared" si="3"/>
        <v>240</v>
      </c>
      <c r="O97" s="6">
        <v>344.159</v>
      </c>
      <c r="P97" s="6">
        <v>345.166</v>
      </c>
      <c r="Q97" s="6">
        <v>968.865</v>
      </c>
      <c r="R97" s="6">
        <v>970.789</v>
      </c>
      <c r="S97" s="6">
        <v>52.736</v>
      </c>
      <c r="T97" s="6">
        <v>55.405</v>
      </c>
      <c r="U97" s="6">
        <v>0</v>
      </c>
      <c r="V97" s="6">
        <v>0</v>
      </c>
      <c r="W97" s="6">
        <v>33.705</v>
      </c>
      <c r="X97" s="6">
        <v>34.483</v>
      </c>
      <c r="Y97" s="6">
        <v>0</v>
      </c>
      <c r="Z97" s="6">
        <v>0</v>
      </c>
      <c r="AA97" s="6">
        <v>343.777</v>
      </c>
      <c r="AB97" s="6">
        <v>344.489</v>
      </c>
    </row>
    <row r="98" spans="13:28" ht="12.75">
      <c r="M98" s="6" t="s">
        <v>48</v>
      </c>
      <c r="N98" s="6">
        <v>-999</v>
      </c>
      <c r="O98" s="6">
        <v>342.905</v>
      </c>
      <c r="P98" s="6">
        <v>342.905</v>
      </c>
      <c r="Q98" s="6">
        <v>970.946</v>
      </c>
      <c r="R98" s="6">
        <v>970.946</v>
      </c>
      <c r="S98" s="6">
        <v>52.905</v>
      </c>
      <c r="T98" s="6">
        <v>52.905</v>
      </c>
      <c r="U98" s="6">
        <v>0</v>
      </c>
      <c r="V98" s="6">
        <v>0</v>
      </c>
      <c r="W98" s="6">
        <v>32.905</v>
      </c>
      <c r="X98" s="6">
        <v>32.905</v>
      </c>
      <c r="Y98" s="6">
        <v>0</v>
      </c>
      <c r="Z98" s="6">
        <v>0</v>
      </c>
      <c r="AA98" s="6">
        <v>342.905</v>
      </c>
      <c r="AB98" s="6">
        <v>342.905</v>
      </c>
    </row>
    <row r="99" spans="13:28" ht="12.75">
      <c r="M99" s="6"/>
      <c r="N99" s="6">
        <v>0</v>
      </c>
      <c r="O99" s="6">
        <v>301.158</v>
      </c>
      <c r="P99" s="6">
        <v>304.66</v>
      </c>
      <c r="Q99" s="6">
        <v>942.612</v>
      </c>
      <c r="R99" s="6">
        <v>944.095</v>
      </c>
      <c r="S99" s="6">
        <v>17.245</v>
      </c>
      <c r="T99" s="6">
        <v>17.32</v>
      </c>
      <c r="U99" s="6">
        <v>15.652</v>
      </c>
      <c r="V99" s="6">
        <v>16.037</v>
      </c>
      <c r="W99" s="6">
        <v>9.546</v>
      </c>
      <c r="X99" s="6">
        <v>9.674</v>
      </c>
      <c r="Y99" s="6">
        <v>26.782</v>
      </c>
      <c r="Z99" s="6">
        <v>28.426</v>
      </c>
      <c r="AA99" s="6">
        <v>290.799</v>
      </c>
      <c r="AB99" s="6">
        <v>292.16</v>
      </c>
    </row>
    <row r="100" spans="13:28" ht="12.75">
      <c r="M100" s="6"/>
      <c r="N100" s="6">
        <f>N99+10</f>
        <v>10</v>
      </c>
      <c r="O100" s="6">
        <v>308.722</v>
      </c>
      <c r="P100" s="6">
        <v>309.405</v>
      </c>
      <c r="Q100" s="6">
        <v>944.143</v>
      </c>
      <c r="R100" s="6">
        <v>944.741</v>
      </c>
      <c r="S100" s="6">
        <v>20.279</v>
      </c>
      <c r="T100" s="6">
        <v>20.776</v>
      </c>
      <c r="U100" s="6">
        <v>12.856</v>
      </c>
      <c r="V100" s="6">
        <v>12.907</v>
      </c>
      <c r="W100" s="6">
        <v>11.492</v>
      </c>
      <c r="X100" s="6">
        <v>11.958</v>
      </c>
      <c r="Y100" s="6">
        <v>23.402</v>
      </c>
      <c r="Z100" s="6">
        <v>23.663</v>
      </c>
      <c r="AA100" s="6">
        <v>297.598</v>
      </c>
      <c r="AB100" s="6">
        <v>298.123</v>
      </c>
    </row>
    <row r="101" spans="13:28" ht="12.75">
      <c r="M101" s="6"/>
      <c r="N101" s="6">
        <f aca="true" t="shared" si="4" ref="N101:N123">N100+10</f>
        <v>20</v>
      </c>
      <c r="O101" s="6">
        <v>323.969</v>
      </c>
      <c r="P101" s="6">
        <v>326.265</v>
      </c>
      <c r="Q101" s="6">
        <v>944.742</v>
      </c>
      <c r="R101" s="6">
        <v>946.321</v>
      </c>
      <c r="S101" s="6">
        <v>30.211</v>
      </c>
      <c r="T101" s="6">
        <v>31.077</v>
      </c>
      <c r="U101" s="6">
        <v>7.249</v>
      </c>
      <c r="V101" s="6">
        <v>7.658</v>
      </c>
      <c r="W101" s="6">
        <v>18.964</v>
      </c>
      <c r="X101" s="6">
        <v>19.041</v>
      </c>
      <c r="Y101" s="6">
        <v>14.88</v>
      </c>
      <c r="Z101" s="6">
        <v>15.695</v>
      </c>
      <c r="AA101" s="6">
        <v>312.875</v>
      </c>
      <c r="AB101" s="6">
        <v>314.753</v>
      </c>
    </row>
    <row r="102" spans="13:28" ht="12.75">
      <c r="M102" s="6"/>
      <c r="N102" s="6">
        <f t="shared" si="4"/>
        <v>30</v>
      </c>
      <c r="O102" s="6">
        <v>315.874</v>
      </c>
      <c r="P102" s="6">
        <v>319.018</v>
      </c>
      <c r="Q102" s="6">
        <v>946.475</v>
      </c>
      <c r="R102" s="6">
        <v>946.771</v>
      </c>
      <c r="S102" s="6">
        <v>25.089</v>
      </c>
      <c r="T102" s="6">
        <v>26.026</v>
      </c>
      <c r="U102" s="6">
        <v>8.857</v>
      </c>
      <c r="V102" s="6">
        <v>9.34</v>
      </c>
      <c r="W102" s="6">
        <v>15.023</v>
      </c>
      <c r="X102" s="6">
        <v>15.105</v>
      </c>
      <c r="Y102" s="6">
        <v>17.646</v>
      </c>
      <c r="Z102" s="6">
        <v>18.561</v>
      </c>
      <c r="AA102" s="6">
        <v>306.121</v>
      </c>
      <c r="AB102" s="6">
        <v>307.642</v>
      </c>
    </row>
    <row r="103" spans="13:28" ht="12.75">
      <c r="M103" s="6"/>
      <c r="N103" s="6">
        <f t="shared" si="4"/>
        <v>40</v>
      </c>
      <c r="O103" s="6">
        <v>304.389</v>
      </c>
      <c r="P103" s="6">
        <v>306.511</v>
      </c>
      <c r="Q103" s="6">
        <v>947.274</v>
      </c>
      <c r="R103" s="6">
        <v>948.157</v>
      </c>
      <c r="S103" s="6">
        <v>18.057</v>
      </c>
      <c r="T103" s="6">
        <v>18.592</v>
      </c>
      <c r="U103" s="6">
        <v>12.39</v>
      </c>
      <c r="V103" s="6">
        <v>13.055</v>
      </c>
      <c r="W103" s="6">
        <v>9.664</v>
      </c>
      <c r="X103" s="6">
        <v>10.106</v>
      </c>
      <c r="Y103" s="6">
        <v>22.988</v>
      </c>
      <c r="Z103" s="6">
        <v>24.619</v>
      </c>
      <c r="AA103" s="6">
        <v>295.583</v>
      </c>
      <c r="AB103" s="6">
        <v>295.895</v>
      </c>
    </row>
    <row r="104" spans="13:28" ht="12.75">
      <c r="M104" s="6"/>
      <c r="N104" s="6">
        <f t="shared" si="4"/>
        <v>50</v>
      </c>
      <c r="O104" s="6">
        <v>308.045</v>
      </c>
      <c r="P104" s="6">
        <v>308.654</v>
      </c>
      <c r="Q104" s="6">
        <v>948.26</v>
      </c>
      <c r="R104" s="6">
        <v>949.357</v>
      </c>
      <c r="S104" s="6">
        <v>19.639</v>
      </c>
      <c r="T104" s="6">
        <v>20.159</v>
      </c>
      <c r="U104" s="6">
        <v>10.717</v>
      </c>
      <c r="V104" s="6">
        <v>11.479</v>
      </c>
      <c r="W104" s="6">
        <v>10.703</v>
      </c>
      <c r="X104" s="6">
        <v>10.931</v>
      </c>
      <c r="Y104" s="6">
        <v>21.113</v>
      </c>
      <c r="Z104" s="6">
        <v>22.007</v>
      </c>
      <c r="AA104" s="6">
        <v>298.72</v>
      </c>
      <c r="AB104" s="6">
        <v>299.292</v>
      </c>
    </row>
    <row r="105" spans="13:28" ht="12.75">
      <c r="M105" s="6"/>
      <c r="N105" s="6">
        <f t="shared" si="4"/>
        <v>60</v>
      </c>
      <c r="O105" s="6">
        <v>304.619</v>
      </c>
      <c r="P105" s="6">
        <v>308.052</v>
      </c>
      <c r="Q105" s="6">
        <v>949.259</v>
      </c>
      <c r="R105" s="6">
        <v>950.548</v>
      </c>
      <c r="S105" s="6">
        <v>18.589</v>
      </c>
      <c r="T105" s="6">
        <v>18.722</v>
      </c>
      <c r="U105" s="6">
        <v>11.216</v>
      </c>
      <c r="V105" s="6">
        <v>11.399</v>
      </c>
      <c r="W105" s="6">
        <v>9.681</v>
      </c>
      <c r="X105" s="6">
        <v>10.029</v>
      </c>
      <c r="Y105" s="6">
        <v>21.686</v>
      </c>
      <c r="Z105" s="6">
        <v>22.461</v>
      </c>
      <c r="AA105" s="6">
        <v>296.039</v>
      </c>
      <c r="AB105" s="6">
        <v>298.982</v>
      </c>
    </row>
    <row r="106" spans="13:28" ht="12.75">
      <c r="M106" s="6"/>
      <c r="N106" s="6">
        <f t="shared" si="4"/>
        <v>70</v>
      </c>
      <c r="O106" s="6">
        <v>308.83</v>
      </c>
      <c r="P106" s="6">
        <v>309.111</v>
      </c>
      <c r="Q106" s="6">
        <v>950.757</v>
      </c>
      <c r="R106" s="6">
        <v>951.242</v>
      </c>
      <c r="S106" s="6">
        <v>19.784</v>
      </c>
      <c r="T106" s="6">
        <v>20.478</v>
      </c>
      <c r="U106" s="6">
        <v>9.596</v>
      </c>
      <c r="V106" s="6">
        <v>10.033</v>
      </c>
      <c r="W106" s="6">
        <v>10.5</v>
      </c>
      <c r="X106" s="6">
        <v>10.894</v>
      </c>
      <c r="Y106" s="6">
        <v>19.59</v>
      </c>
      <c r="Z106" s="6">
        <v>20.35</v>
      </c>
      <c r="AA106" s="6">
        <v>299.393</v>
      </c>
      <c r="AB106" s="6">
        <v>301.671</v>
      </c>
    </row>
    <row r="107" spans="13:28" ht="12.75">
      <c r="M107" s="6"/>
      <c r="N107" s="6">
        <f t="shared" si="4"/>
        <v>80</v>
      </c>
      <c r="O107" s="6">
        <v>311.36</v>
      </c>
      <c r="P107" s="6">
        <v>317.601</v>
      </c>
      <c r="Q107" s="6">
        <v>951.647</v>
      </c>
      <c r="R107" s="6">
        <v>952.546</v>
      </c>
      <c r="S107" s="6">
        <v>23.44</v>
      </c>
      <c r="T107" s="6">
        <v>23.726</v>
      </c>
      <c r="U107" s="6">
        <v>7.475</v>
      </c>
      <c r="V107" s="6">
        <v>7.601</v>
      </c>
      <c r="W107" s="6">
        <v>12.733</v>
      </c>
      <c r="X107" s="6">
        <v>13.065</v>
      </c>
      <c r="Y107" s="6">
        <v>16.275</v>
      </c>
      <c r="Z107" s="6">
        <v>16.656</v>
      </c>
      <c r="AA107" s="6">
        <v>305.98</v>
      </c>
      <c r="AB107" s="6">
        <v>306.744</v>
      </c>
    </row>
    <row r="108" spans="13:28" ht="12.75">
      <c r="M108" s="6"/>
      <c r="N108" s="6">
        <f t="shared" si="4"/>
        <v>90</v>
      </c>
      <c r="O108" s="6">
        <v>293.703</v>
      </c>
      <c r="P108" s="6">
        <v>294.214</v>
      </c>
      <c r="Q108" s="6">
        <v>952.395</v>
      </c>
      <c r="R108" s="6">
        <v>953.996</v>
      </c>
      <c r="S108" s="6">
        <v>11.612</v>
      </c>
      <c r="T108" s="6">
        <v>11.941</v>
      </c>
      <c r="U108" s="6">
        <v>14.435</v>
      </c>
      <c r="V108" s="6">
        <v>15.378</v>
      </c>
      <c r="W108" s="6">
        <v>5.246</v>
      </c>
      <c r="X108" s="6">
        <v>5.258</v>
      </c>
      <c r="Y108" s="6">
        <v>27.991</v>
      </c>
      <c r="Z108" s="6">
        <v>28.041</v>
      </c>
      <c r="AA108" s="6">
        <v>286.516</v>
      </c>
      <c r="AB108" s="6">
        <v>287.106</v>
      </c>
    </row>
    <row r="109" spans="13:28" ht="12.75">
      <c r="M109" s="6"/>
      <c r="N109" s="6">
        <f t="shared" si="4"/>
        <v>100</v>
      </c>
      <c r="O109" s="6">
        <v>290.094</v>
      </c>
      <c r="P109" s="6">
        <v>294.581</v>
      </c>
      <c r="Q109" s="6">
        <v>953.798</v>
      </c>
      <c r="R109" s="6">
        <v>954.793</v>
      </c>
      <c r="S109" s="6">
        <v>10.639</v>
      </c>
      <c r="T109" s="6">
        <v>11.03</v>
      </c>
      <c r="U109" s="6">
        <v>14.734</v>
      </c>
      <c r="V109" s="6">
        <v>15.449</v>
      </c>
      <c r="W109" s="6">
        <v>4.579</v>
      </c>
      <c r="X109" s="6">
        <v>4.656</v>
      </c>
      <c r="Y109" s="6">
        <v>28.29</v>
      </c>
      <c r="Z109" s="6">
        <v>28.772</v>
      </c>
      <c r="AA109" s="6">
        <v>285.125</v>
      </c>
      <c r="AB109" s="6">
        <v>286.212</v>
      </c>
    </row>
    <row r="110" spans="13:28" ht="12.75">
      <c r="M110" s="6"/>
      <c r="N110" s="6">
        <f t="shared" si="4"/>
        <v>110</v>
      </c>
      <c r="O110" s="6">
        <v>307.578</v>
      </c>
      <c r="P110" s="6">
        <v>310.493</v>
      </c>
      <c r="Q110" s="6">
        <v>954.747</v>
      </c>
      <c r="R110" s="6">
        <v>956.046</v>
      </c>
      <c r="S110" s="6">
        <v>19.438</v>
      </c>
      <c r="T110" s="6">
        <v>20.239</v>
      </c>
      <c r="U110" s="6">
        <v>7.427</v>
      </c>
      <c r="V110" s="6">
        <v>7.748</v>
      </c>
      <c r="W110" s="6">
        <v>9.751</v>
      </c>
      <c r="X110" s="6">
        <v>9.929</v>
      </c>
      <c r="Y110" s="6">
        <v>16.912</v>
      </c>
      <c r="Z110" s="6">
        <v>17.625</v>
      </c>
      <c r="AA110" s="6">
        <v>301.656</v>
      </c>
      <c r="AB110" s="6">
        <v>303.245</v>
      </c>
    </row>
    <row r="111" spans="13:28" ht="12.75">
      <c r="M111" s="6"/>
      <c r="N111" s="6">
        <f t="shared" si="4"/>
        <v>120</v>
      </c>
      <c r="O111" s="6">
        <v>306.525</v>
      </c>
      <c r="P111" s="6">
        <v>311.229</v>
      </c>
      <c r="Q111" s="6">
        <v>956.353</v>
      </c>
      <c r="R111" s="6">
        <v>956.644</v>
      </c>
      <c r="S111" s="6">
        <v>19.274</v>
      </c>
      <c r="T111" s="6">
        <v>20</v>
      </c>
      <c r="U111" s="6">
        <v>6.907</v>
      </c>
      <c r="V111" s="6">
        <v>7.224</v>
      </c>
      <c r="W111" s="6">
        <v>9.481</v>
      </c>
      <c r="X111" s="6">
        <v>9.549</v>
      </c>
      <c r="Y111" s="6">
        <v>16.378</v>
      </c>
      <c r="Z111" s="6">
        <v>16.912</v>
      </c>
      <c r="AA111" s="6">
        <v>301.417</v>
      </c>
      <c r="AB111" s="6">
        <v>304.105</v>
      </c>
    </row>
    <row r="112" spans="13:28" ht="12.75">
      <c r="M112" s="6"/>
      <c r="N112" s="6">
        <f t="shared" si="4"/>
        <v>130</v>
      </c>
      <c r="O112" s="6">
        <v>305.653</v>
      </c>
      <c r="P112" s="6">
        <v>306.112</v>
      </c>
      <c r="Q112" s="6">
        <v>957.505</v>
      </c>
      <c r="R112" s="6">
        <v>957.699</v>
      </c>
      <c r="S112" s="6">
        <v>17.324</v>
      </c>
      <c r="T112" s="6">
        <v>17.848</v>
      </c>
      <c r="U112" s="6">
        <v>7.225</v>
      </c>
      <c r="V112" s="6">
        <v>7.655</v>
      </c>
      <c r="W112" s="6">
        <v>7.896</v>
      </c>
      <c r="X112" s="6">
        <v>8.166</v>
      </c>
      <c r="Y112" s="6">
        <v>17.327</v>
      </c>
      <c r="Z112" s="6">
        <v>17.893</v>
      </c>
      <c r="AA112" s="6">
        <v>299.956</v>
      </c>
      <c r="AB112" s="6">
        <v>300.619</v>
      </c>
    </row>
    <row r="113" spans="13:28" ht="12.75">
      <c r="M113" s="6"/>
      <c r="N113" s="6">
        <f t="shared" si="4"/>
        <v>140</v>
      </c>
      <c r="O113" s="6">
        <v>317.05</v>
      </c>
      <c r="P113" s="6">
        <v>323.29</v>
      </c>
      <c r="Q113" s="6">
        <v>958.358</v>
      </c>
      <c r="R113" s="6">
        <v>959.057</v>
      </c>
      <c r="S113" s="6">
        <v>27.529</v>
      </c>
      <c r="T113" s="6">
        <v>27.942</v>
      </c>
      <c r="U113" s="6">
        <v>3.237</v>
      </c>
      <c r="V113" s="6">
        <v>3.265</v>
      </c>
      <c r="W113" s="6">
        <v>14.172</v>
      </c>
      <c r="X113" s="6">
        <v>14.864</v>
      </c>
      <c r="Y113" s="6">
        <v>9.445</v>
      </c>
      <c r="Z113" s="6">
        <v>10.117</v>
      </c>
      <c r="AA113" s="6">
        <v>313.583</v>
      </c>
      <c r="AB113" s="6">
        <v>316.011</v>
      </c>
    </row>
    <row r="114" spans="13:28" ht="12.75">
      <c r="M114" s="6"/>
      <c r="N114" s="6">
        <f t="shared" si="4"/>
        <v>150</v>
      </c>
      <c r="O114" s="6">
        <v>313.914</v>
      </c>
      <c r="P114" s="6">
        <v>319.601</v>
      </c>
      <c r="Q114" s="6">
        <v>959.713</v>
      </c>
      <c r="R114" s="6">
        <v>959.914</v>
      </c>
      <c r="S114" s="6">
        <v>24.51</v>
      </c>
      <c r="T114" s="6">
        <v>25.672</v>
      </c>
      <c r="U114" s="6">
        <v>3.352</v>
      </c>
      <c r="V114" s="6">
        <v>3.489</v>
      </c>
      <c r="W114" s="6">
        <v>12.074</v>
      </c>
      <c r="X114" s="6">
        <v>12.683</v>
      </c>
      <c r="Y114" s="6">
        <v>10.246</v>
      </c>
      <c r="Z114" s="6">
        <v>10.712</v>
      </c>
      <c r="AA114" s="6">
        <v>311.465</v>
      </c>
      <c r="AB114" s="6">
        <v>312.378</v>
      </c>
    </row>
    <row r="115" spans="13:28" ht="12.75">
      <c r="M115" s="6"/>
      <c r="N115" s="6">
        <f t="shared" si="4"/>
        <v>160</v>
      </c>
      <c r="O115" s="6">
        <v>326.773</v>
      </c>
      <c r="P115" s="6">
        <v>329.441</v>
      </c>
      <c r="Q115" s="6">
        <v>960.769</v>
      </c>
      <c r="R115" s="6">
        <v>961.073</v>
      </c>
      <c r="S115" s="6">
        <v>34.279</v>
      </c>
      <c r="T115" s="6">
        <v>34.968</v>
      </c>
      <c r="U115" s="6">
        <v>1.368</v>
      </c>
      <c r="V115" s="6">
        <v>1.381</v>
      </c>
      <c r="W115" s="6">
        <v>18.678</v>
      </c>
      <c r="X115" s="6">
        <v>19.405</v>
      </c>
      <c r="Y115" s="6">
        <v>5.427</v>
      </c>
      <c r="Z115" s="6">
        <v>5.744</v>
      </c>
      <c r="AA115" s="6">
        <v>323.545</v>
      </c>
      <c r="AB115" s="6">
        <v>323.646</v>
      </c>
    </row>
    <row r="116" spans="13:28" ht="12.75">
      <c r="M116" s="6"/>
      <c r="N116" s="6">
        <f t="shared" si="4"/>
        <v>170</v>
      </c>
      <c r="O116" s="6">
        <v>320.007</v>
      </c>
      <c r="P116" s="6">
        <v>320.412</v>
      </c>
      <c r="Q116" s="6">
        <v>961.681</v>
      </c>
      <c r="R116" s="6">
        <v>962.379</v>
      </c>
      <c r="S116" s="6">
        <v>27.522</v>
      </c>
      <c r="T116" s="6">
        <v>28.408</v>
      </c>
      <c r="U116" s="6">
        <v>1.863</v>
      </c>
      <c r="V116" s="6">
        <v>1.964</v>
      </c>
      <c r="W116" s="6">
        <v>13.61</v>
      </c>
      <c r="X116" s="6">
        <v>13.815</v>
      </c>
      <c r="Y116" s="6">
        <v>7.243</v>
      </c>
      <c r="Z116" s="6">
        <v>7.711</v>
      </c>
      <c r="AA116" s="6">
        <v>315.92</v>
      </c>
      <c r="AB116" s="6">
        <v>316.665</v>
      </c>
    </row>
    <row r="117" spans="13:28" ht="12.75">
      <c r="M117" s="6"/>
      <c r="N117" s="6">
        <f t="shared" si="4"/>
        <v>180</v>
      </c>
      <c r="O117" s="6">
        <v>314.382</v>
      </c>
      <c r="P117" s="6">
        <v>315.526</v>
      </c>
      <c r="Q117" s="6">
        <v>962.94</v>
      </c>
      <c r="R117" s="6">
        <v>963.34</v>
      </c>
      <c r="S117" s="6">
        <v>23.125</v>
      </c>
      <c r="T117" s="6">
        <v>24.161</v>
      </c>
      <c r="U117" s="6">
        <v>2.191</v>
      </c>
      <c r="V117" s="6">
        <v>2.28</v>
      </c>
      <c r="W117" s="6">
        <v>10.224</v>
      </c>
      <c r="X117" s="6">
        <v>10.524</v>
      </c>
      <c r="Y117" s="6">
        <v>8.584</v>
      </c>
      <c r="Z117" s="6">
        <v>9.028</v>
      </c>
      <c r="AA117" s="6">
        <v>311.327</v>
      </c>
      <c r="AB117" s="6">
        <v>311.834</v>
      </c>
    </row>
    <row r="118" spans="13:28" ht="12.75">
      <c r="M118" s="6"/>
      <c r="N118" s="6">
        <f t="shared" si="4"/>
        <v>190</v>
      </c>
      <c r="O118" s="6">
        <v>321.564</v>
      </c>
      <c r="P118" s="6">
        <v>324.458</v>
      </c>
      <c r="Q118" s="6">
        <v>964.056</v>
      </c>
      <c r="R118" s="6">
        <v>964.447</v>
      </c>
      <c r="S118" s="6">
        <v>30.016</v>
      </c>
      <c r="T118" s="6">
        <v>31.37</v>
      </c>
      <c r="U118" s="6">
        <v>0.843</v>
      </c>
      <c r="V118" s="6">
        <v>0.87</v>
      </c>
      <c r="W118" s="6">
        <v>14.617</v>
      </c>
      <c r="X118" s="6">
        <v>15.071</v>
      </c>
      <c r="Y118" s="6">
        <v>4.792</v>
      </c>
      <c r="Z118" s="6">
        <v>4.948</v>
      </c>
      <c r="AA118" s="6">
        <v>319.155</v>
      </c>
      <c r="AB118" s="6">
        <v>320.931</v>
      </c>
    </row>
    <row r="119" spans="13:28" ht="12.75">
      <c r="M119" s="6"/>
      <c r="N119" s="6">
        <f t="shared" si="4"/>
        <v>200</v>
      </c>
      <c r="O119" s="6">
        <v>338.092</v>
      </c>
      <c r="P119" s="6">
        <v>339.282</v>
      </c>
      <c r="Q119" s="6">
        <v>964.555</v>
      </c>
      <c r="R119" s="6">
        <v>966.173</v>
      </c>
      <c r="S119" s="6">
        <v>44.888</v>
      </c>
      <c r="T119" s="6">
        <v>46.941</v>
      </c>
      <c r="U119" s="6">
        <v>0.086</v>
      </c>
      <c r="V119" s="6">
        <v>0.089</v>
      </c>
      <c r="W119" s="6">
        <v>26.793</v>
      </c>
      <c r="X119" s="6">
        <v>27.322</v>
      </c>
      <c r="Y119" s="6">
        <v>1.079</v>
      </c>
      <c r="Z119" s="6">
        <v>1.152</v>
      </c>
      <c r="AA119" s="6">
        <v>334.965</v>
      </c>
      <c r="AB119" s="6">
        <v>337.217</v>
      </c>
    </row>
    <row r="120" spans="13:28" ht="12.75">
      <c r="M120" s="6"/>
      <c r="N120" s="6">
        <f t="shared" si="4"/>
        <v>210</v>
      </c>
      <c r="O120" s="6">
        <v>341.854</v>
      </c>
      <c r="P120" s="6">
        <v>342.206</v>
      </c>
      <c r="Q120" s="6">
        <v>965.874</v>
      </c>
      <c r="R120" s="6">
        <v>967.081</v>
      </c>
      <c r="S120" s="6">
        <v>48.887</v>
      </c>
      <c r="T120" s="6">
        <v>50.555</v>
      </c>
      <c r="U120" s="6">
        <v>0.019</v>
      </c>
      <c r="V120" s="6">
        <v>0.019</v>
      </c>
      <c r="W120" s="6">
        <v>29.571</v>
      </c>
      <c r="X120" s="6">
        <v>30.972</v>
      </c>
      <c r="Y120" s="6">
        <v>0.472</v>
      </c>
      <c r="Z120" s="6">
        <v>0.483</v>
      </c>
      <c r="AA120" s="6">
        <v>339.506</v>
      </c>
      <c r="AB120" s="6">
        <v>340.357</v>
      </c>
    </row>
    <row r="121" spans="13:28" ht="12.75">
      <c r="M121" s="6"/>
      <c r="N121" s="6">
        <f t="shared" si="4"/>
        <v>220</v>
      </c>
      <c r="O121" s="6">
        <v>321.798</v>
      </c>
      <c r="P121" s="6">
        <v>324.309</v>
      </c>
      <c r="Q121" s="6">
        <v>967.544</v>
      </c>
      <c r="R121" s="6">
        <v>967.642</v>
      </c>
      <c r="S121" s="6">
        <v>31.221</v>
      </c>
      <c r="T121" s="6">
        <v>31.937</v>
      </c>
      <c r="U121" s="6">
        <v>0.122</v>
      </c>
      <c r="V121" s="6">
        <v>0.122</v>
      </c>
      <c r="W121" s="6">
        <v>13.674</v>
      </c>
      <c r="X121" s="6">
        <v>13.813</v>
      </c>
      <c r="Y121" s="6">
        <v>2.181</v>
      </c>
      <c r="Z121" s="6">
        <v>2.253</v>
      </c>
      <c r="AA121" s="6">
        <v>320.676</v>
      </c>
      <c r="AB121" s="6">
        <v>322.456</v>
      </c>
    </row>
    <row r="122" spans="13:28" ht="12.75">
      <c r="M122" s="6"/>
      <c r="N122" s="6">
        <f t="shared" si="4"/>
        <v>230</v>
      </c>
      <c r="O122" s="6">
        <v>318.142</v>
      </c>
      <c r="P122" s="6">
        <v>323.752</v>
      </c>
      <c r="Q122" s="6">
        <v>968.102</v>
      </c>
      <c r="R122" s="6">
        <v>969.317</v>
      </c>
      <c r="S122" s="6">
        <v>29.93</v>
      </c>
      <c r="T122" s="6">
        <v>29.93</v>
      </c>
      <c r="U122" s="6">
        <v>0.037</v>
      </c>
      <c r="V122" s="6">
        <v>0.038</v>
      </c>
      <c r="W122" s="6">
        <v>11.554</v>
      </c>
      <c r="X122" s="6">
        <v>11.691</v>
      </c>
      <c r="Y122" s="6">
        <v>1.654</v>
      </c>
      <c r="Z122" s="6">
        <v>1.713</v>
      </c>
      <c r="AA122" s="6">
        <v>319.446</v>
      </c>
      <c r="AB122" s="6">
        <v>320.476</v>
      </c>
    </row>
    <row r="123" spans="13:28" ht="12.75">
      <c r="M123" s="6"/>
      <c r="N123" s="6">
        <f t="shared" si="4"/>
        <v>240</v>
      </c>
      <c r="O123" s="6">
        <v>324.083</v>
      </c>
      <c r="P123" s="6">
        <v>330.267</v>
      </c>
      <c r="Q123" s="6">
        <v>969.325</v>
      </c>
      <c r="R123" s="6">
        <v>970.33</v>
      </c>
      <c r="S123" s="6">
        <v>36.272</v>
      </c>
      <c r="T123" s="6">
        <v>36.988</v>
      </c>
      <c r="U123" s="6">
        <v>0</v>
      </c>
      <c r="V123" s="6">
        <v>0</v>
      </c>
      <c r="W123" s="6">
        <v>16.785</v>
      </c>
      <c r="X123" s="6">
        <v>16.801</v>
      </c>
      <c r="Y123" s="6">
        <v>0.139</v>
      </c>
      <c r="Z123" s="6">
        <v>0.14</v>
      </c>
      <c r="AA123" s="6">
        <v>326.168</v>
      </c>
      <c r="AB123" s="6">
        <v>327.176</v>
      </c>
    </row>
    <row r="124" spans="13:28" ht="12.75">
      <c r="M124" s="6"/>
      <c r="N124" s="6">
        <v>-999</v>
      </c>
      <c r="O124" s="6">
        <v>331.589</v>
      </c>
      <c r="P124" s="6">
        <v>331.589</v>
      </c>
      <c r="Q124" s="6">
        <v>970.946</v>
      </c>
      <c r="R124" s="6">
        <v>970.946</v>
      </c>
      <c r="S124" s="6">
        <v>41.589</v>
      </c>
      <c r="T124" s="6">
        <v>41.589</v>
      </c>
      <c r="U124" s="6">
        <v>0</v>
      </c>
      <c r="V124" s="6">
        <v>0</v>
      </c>
      <c r="W124" s="6">
        <v>21.589</v>
      </c>
      <c r="X124" s="6">
        <v>21.589</v>
      </c>
      <c r="Y124" s="6">
        <v>0</v>
      </c>
      <c r="Z124" s="6">
        <v>0</v>
      </c>
      <c r="AA124" s="6">
        <v>331.589</v>
      </c>
      <c r="AB124" s="6">
        <v>331.589</v>
      </c>
    </row>
    <row r="125" spans="13:28" ht="12.75">
      <c r="M125" s="6" t="s">
        <v>50</v>
      </c>
      <c r="N125" s="6">
        <v>0</v>
      </c>
      <c r="O125" s="6">
        <v>301.889</v>
      </c>
      <c r="P125" s="6">
        <v>305.508</v>
      </c>
      <c r="Q125" s="6">
        <v>942.511</v>
      </c>
      <c r="R125" s="6">
        <v>944.196</v>
      </c>
      <c r="S125" s="6">
        <v>17.672</v>
      </c>
      <c r="T125" s="6">
        <v>17.7</v>
      </c>
      <c r="U125" s="6">
        <v>15.259</v>
      </c>
      <c r="V125" s="6">
        <v>15.76</v>
      </c>
      <c r="W125" s="6">
        <v>9.678</v>
      </c>
      <c r="X125" s="6">
        <v>10.087</v>
      </c>
      <c r="Y125" s="6">
        <v>26.947</v>
      </c>
      <c r="Z125" s="6">
        <v>27.328</v>
      </c>
      <c r="AA125" s="6">
        <v>290.859</v>
      </c>
      <c r="AB125" s="6">
        <v>293.62</v>
      </c>
    </row>
    <row r="126" spans="13:28" ht="12.75">
      <c r="M126" s="6"/>
      <c r="N126" s="6">
        <f>N125+10</f>
        <v>10</v>
      </c>
      <c r="O126" s="6">
        <v>285.866</v>
      </c>
      <c r="P126" s="6">
        <v>287.586</v>
      </c>
      <c r="Q126" s="6">
        <v>944.393</v>
      </c>
      <c r="R126" s="6">
        <v>944.491</v>
      </c>
      <c r="S126" s="6">
        <v>10.022</v>
      </c>
      <c r="T126" s="6">
        <v>10.082</v>
      </c>
      <c r="U126" s="6">
        <v>23.029</v>
      </c>
      <c r="V126" s="6">
        <v>23.664</v>
      </c>
      <c r="W126" s="6">
        <v>4.837</v>
      </c>
      <c r="X126" s="6">
        <v>5.05</v>
      </c>
      <c r="Y126" s="6">
        <v>36.968</v>
      </c>
      <c r="Z126" s="6">
        <v>38.415</v>
      </c>
      <c r="AA126" s="6">
        <v>276.208</v>
      </c>
      <c r="AB126" s="6">
        <v>276.456</v>
      </c>
    </row>
    <row r="127" spans="13:28" ht="12.75">
      <c r="M127" s="6"/>
      <c r="N127" s="6">
        <f aca="true" t="shared" si="5" ref="N127:N149">N126+10</f>
        <v>20</v>
      </c>
      <c r="O127" s="6">
        <v>286.396</v>
      </c>
      <c r="P127" s="6">
        <v>289.795</v>
      </c>
      <c r="Q127" s="6">
        <v>945.036</v>
      </c>
      <c r="R127" s="6">
        <v>946.028</v>
      </c>
      <c r="S127" s="6">
        <v>10.42</v>
      </c>
      <c r="T127" s="6">
        <v>10.446</v>
      </c>
      <c r="U127" s="6">
        <v>21.714</v>
      </c>
      <c r="V127" s="6">
        <v>22.367</v>
      </c>
      <c r="W127" s="6">
        <v>5.019</v>
      </c>
      <c r="X127" s="6">
        <v>5.182</v>
      </c>
      <c r="Y127" s="6">
        <v>35.656</v>
      </c>
      <c r="Z127" s="6">
        <v>36.713</v>
      </c>
      <c r="AA127" s="6">
        <v>277.451</v>
      </c>
      <c r="AB127" s="6">
        <v>278.709</v>
      </c>
    </row>
    <row r="128" spans="13:28" ht="12.75">
      <c r="M128" s="6"/>
      <c r="N128" s="6">
        <f t="shared" si="5"/>
        <v>30</v>
      </c>
      <c r="O128" s="6">
        <v>293.12</v>
      </c>
      <c r="P128" s="6">
        <v>298.465</v>
      </c>
      <c r="Q128" s="6">
        <v>946.175</v>
      </c>
      <c r="R128" s="6">
        <v>947.071</v>
      </c>
      <c r="S128" s="6">
        <v>13.24</v>
      </c>
      <c r="T128" s="6">
        <v>13.855</v>
      </c>
      <c r="U128" s="6">
        <v>17.122</v>
      </c>
      <c r="V128" s="6">
        <v>17.871</v>
      </c>
      <c r="W128" s="6">
        <v>6.88</v>
      </c>
      <c r="X128" s="6">
        <v>6.939</v>
      </c>
      <c r="Y128" s="6">
        <v>29.913</v>
      </c>
      <c r="Z128" s="6">
        <v>30.802</v>
      </c>
      <c r="AA128" s="6">
        <v>284.826</v>
      </c>
      <c r="AB128" s="6">
        <v>287.071</v>
      </c>
    </row>
    <row r="129" spans="13:28" ht="12.75">
      <c r="M129" s="6"/>
      <c r="N129" s="6">
        <f t="shared" si="5"/>
        <v>40</v>
      </c>
      <c r="O129" s="6">
        <v>294.74</v>
      </c>
      <c r="P129" s="6">
        <v>299.512</v>
      </c>
      <c r="Q129" s="6">
        <v>947.017</v>
      </c>
      <c r="R129" s="6">
        <v>948.413</v>
      </c>
      <c r="S129" s="6">
        <v>13.825</v>
      </c>
      <c r="T129" s="6">
        <v>14.253</v>
      </c>
      <c r="U129" s="6">
        <v>15.785</v>
      </c>
      <c r="V129" s="6">
        <v>16.82</v>
      </c>
      <c r="W129" s="6">
        <v>7.045</v>
      </c>
      <c r="X129" s="6">
        <v>7.206</v>
      </c>
      <c r="Y129" s="6">
        <v>27.959</v>
      </c>
      <c r="Z129" s="6">
        <v>29.862</v>
      </c>
      <c r="AA129" s="6">
        <v>287.197</v>
      </c>
      <c r="AB129" s="6">
        <v>288.163</v>
      </c>
    </row>
    <row r="130" spans="13:28" ht="12.75">
      <c r="M130" s="6"/>
      <c r="N130" s="6">
        <f t="shared" si="5"/>
        <v>50</v>
      </c>
      <c r="O130" s="6">
        <v>285.573</v>
      </c>
      <c r="P130" s="6">
        <v>290.471</v>
      </c>
      <c r="Q130" s="6">
        <v>948.666</v>
      </c>
      <c r="R130" s="6">
        <v>948.951</v>
      </c>
      <c r="S130" s="6">
        <v>9.93</v>
      </c>
      <c r="T130" s="6">
        <v>9.967</v>
      </c>
      <c r="U130" s="6">
        <v>20.219</v>
      </c>
      <c r="V130" s="6">
        <v>20.599</v>
      </c>
      <c r="W130" s="6">
        <v>4.543</v>
      </c>
      <c r="X130" s="6">
        <v>4.655</v>
      </c>
      <c r="Y130" s="6">
        <v>34.154</v>
      </c>
      <c r="Z130" s="6">
        <v>35.052</v>
      </c>
      <c r="AA130" s="6">
        <v>278.803</v>
      </c>
      <c r="AB130" s="6">
        <v>279.786</v>
      </c>
    </row>
    <row r="131" spans="13:28" ht="12.75">
      <c r="M131" s="6"/>
      <c r="N131" s="6">
        <f t="shared" si="5"/>
        <v>60</v>
      </c>
      <c r="O131" s="6">
        <v>309.905</v>
      </c>
      <c r="P131" s="6">
        <v>312.14</v>
      </c>
      <c r="Q131" s="6">
        <v>949.709</v>
      </c>
      <c r="R131" s="6">
        <v>950.098</v>
      </c>
      <c r="S131" s="6">
        <v>21.153</v>
      </c>
      <c r="T131" s="6">
        <v>21.739</v>
      </c>
      <c r="U131" s="6">
        <v>9.366</v>
      </c>
      <c r="V131" s="6">
        <v>9.922</v>
      </c>
      <c r="W131" s="6">
        <v>11.655</v>
      </c>
      <c r="X131" s="6">
        <v>11.813</v>
      </c>
      <c r="Y131" s="6">
        <v>19.127</v>
      </c>
      <c r="Z131" s="6">
        <v>19.871</v>
      </c>
      <c r="AA131" s="6">
        <v>301.926</v>
      </c>
      <c r="AB131" s="6">
        <v>302.2</v>
      </c>
    </row>
    <row r="132" spans="13:28" ht="12.75">
      <c r="M132" s="6"/>
      <c r="N132" s="6">
        <f t="shared" si="5"/>
        <v>70</v>
      </c>
      <c r="O132" s="6">
        <v>299.281</v>
      </c>
      <c r="P132" s="6">
        <v>304.666</v>
      </c>
      <c r="Q132" s="6">
        <v>950.3</v>
      </c>
      <c r="R132" s="6">
        <v>951.699</v>
      </c>
      <c r="S132" s="6">
        <v>15.742</v>
      </c>
      <c r="T132" s="6">
        <v>16.504</v>
      </c>
      <c r="U132" s="6">
        <v>12.24</v>
      </c>
      <c r="V132" s="6">
        <v>12.707</v>
      </c>
      <c r="W132" s="6">
        <v>7.931</v>
      </c>
      <c r="X132" s="6">
        <v>8.253</v>
      </c>
      <c r="Y132" s="6">
        <v>23.314</v>
      </c>
      <c r="Z132" s="6">
        <v>24.747</v>
      </c>
      <c r="AA132" s="6">
        <v>292.551</v>
      </c>
      <c r="AB132" s="6">
        <v>294.901</v>
      </c>
    </row>
    <row r="133" spans="13:28" ht="12.75">
      <c r="M133" s="6"/>
      <c r="N133" s="6">
        <f t="shared" si="5"/>
        <v>80</v>
      </c>
      <c r="O133" s="6">
        <v>311.156</v>
      </c>
      <c r="P133" s="6">
        <v>311.218</v>
      </c>
      <c r="Q133" s="6">
        <v>951.545</v>
      </c>
      <c r="R133" s="6">
        <v>952.649</v>
      </c>
      <c r="S133" s="6">
        <v>21.341</v>
      </c>
      <c r="T133" s="6">
        <v>21.542</v>
      </c>
      <c r="U133" s="6">
        <v>8.437</v>
      </c>
      <c r="V133" s="6">
        <v>8.648</v>
      </c>
      <c r="W133" s="6">
        <v>11.405</v>
      </c>
      <c r="X133" s="6">
        <v>11.448</v>
      </c>
      <c r="Y133" s="6">
        <v>17.707</v>
      </c>
      <c r="Z133" s="6">
        <v>18.571</v>
      </c>
      <c r="AA133" s="6">
        <v>302.052</v>
      </c>
      <c r="AB133" s="6">
        <v>304.256</v>
      </c>
    </row>
    <row r="134" spans="13:28" ht="12.75">
      <c r="M134" s="6"/>
      <c r="N134" s="6">
        <f t="shared" si="5"/>
        <v>90</v>
      </c>
      <c r="O134" s="6">
        <v>306.559</v>
      </c>
      <c r="P134" s="6">
        <v>308.257</v>
      </c>
      <c r="Q134" s="6">
        <v>952.647</v>
      </c>
      <c r="R134" s="6">
        <v>953.744</v>
      </c>
      <c r="S134" s="6">
        <v>18.922</v>
      </c>
      <c r="T134" s="6">
        <v>19.105</v>
      </c>
      <c r="U134" s="6">
        <v>9.185</v>
      </c>
      <c r="V134" s="6">
        <v>9.337</v>
      </c>
      <c r="W134" s="6">
        <v>9.627</v>
      </c>
      <c r="X134" s="6">
        <v>9.68</v>
      </c>
      <c r="Y134" s="6">
        <v>19.251</v>
      </c>
      <c r="Z134" s="6">
        <v>19.82</v>
      </c>
      <c r="AA134" s="6">
        <v>299.755</v>
      </c>
      <c r="AB134" s="6">
        <v>300.112</v>
      </c>
    </row>
    <row r="135" spans="13:28" ht="12.75">
      <c r="M135" s="6"/>
      <c r="N135" s="6">
        <f t="shared" si="5"/>
        <v>100</v>
      </c>
      <c r="O135" s="6">
        <v>299.966</v>
      </c>
      <c r="P135" s="6">
        <v>299.991</v>
      </c>
      <c r="Q135" s="6">
        <v>954.094</v>
      </c>
      <c r="R135" s="6">
        <v>954.496</v>
      </c>
      <c r="S135" s="6">
        <v>14.542</v>
      </c>
      <c r="T135" s="6">
        <v>14.692</v>
      </c>
      <c r="U135" s="6">
        <v>11.407</v>
      </c>
      <c r="V135" s="6">
        <v>11.662</v>
      </c>
      <c r="W135" s="6">
        <v>6.615</v>
      </c>
      <c r="X135" s="6">
        <v>6.916</v>
      </c>
      <c r="Y135" s="6">
        <v>22.608</v>
      </c>
      <c r="Z135" s="6">
        <v>24.073</v>
      </c>
      <c r="AA135" s="6">
        <v>292.792</v>
      </c>
      <c r="AB135" s="6">
        <v>293.479</v>
      </c>
    </row>
    <row r="136" spans="13:28" ht="12.75">
      <c r="M136" s="6"/>
      <c r="N136" s="6">
        <f t="shared" si="5"/>
        <v>110</v>
      </c>
      <c r="O136" s="6">
        <v>314.644</v>
      </c>
      <c r="P136" s="6">
        <v>320.23</v>
      </c>
      <c r="Q136" s="6">
        <v>954.444</v>
      </c>
      <c r="R136" s="6">
        <v>956.349</v>
      </c>
      <c r="S136" s="6">
        <v>24.968</v>
      </c>
      <c r="T136" s="6">
        <v>26.224</v>
      </c>
      <c r="U136" s="6">
        <v>5.17</v>
      </c>
      <c r="V136" s="6">
        <v>5.338</v>
      </c>
      <c r="W136" s="6">
        <v>13.584</v>
      </c>
      <c r="X136" s="6">
        <v>13.874</v>
      </c>
      <c r="Y136" s="6">
        <v>12.936</v>
      </c>
      <c r="Z136" s="6">
        <v>13.197</v>
      </c>
      <c r="AA136" s="6">
        <v>309.407</v>
      </c>
      <c r="AB136" s="6">
        <v>311.938</v>
      </c>
    </row>
    <row r="137" spans="13:28" ht="12.75">
      <c r="M137" s="6"/>
      <c r="N137" s="6">
        <f t="shared" si="5"/>
        <v>120</v>
      </c>
      <c r="O137" s="6">
        <v>320.005</v>
      </c>
      <c r="P137" s="6">
        <v>321.398</v>
      </c>
      <c r="Q137" s="6">
        <v>956.094</v>
      </c>
      <c r="R137" s="6">
        <v>956.903</v>
      </c>
      <c r="S137" s="6">
        <v>27.515</v>
      </c>
      <c r="T137" s="6">
        <v>28.587</v>
      </c>
      <c r="U137" s="6">
        <v>3.948</v>
      </c>
      <c r="V137" s="6">
        <v>4.176</v>
      </c>
      <c r="W137" s="6">
        <v>14.995</v>
      </c>
      <c r="X137" s="6">
        <v>15.529</v>
      </c>
      <c r="Y137" s="6">
        <v>10.814</v>
      </c>
      <c r="Z137" s="6">
        <v>11.136</v>
      </c>
      <c r="AA137" s="6">
        <v>314.165</v>
      </c>
      <c r="AB137" s="6">
        <v>314.537</v>
      </c>
    </row>
    <row r="138" spans="13:28" ht="12.75">
      <c r="M138" s="6"/>
      <c r="N138" s="6">
        <f t="shared" si="5"/>
        <v>130</v>
      </c>
      <c r="O138" s="6">
        <v>329.934</v>
      </c>
      <c r="P138" s="6">
        <v>334.601</v>
      </c>
      <c r="Q138" s="6">
        <v>956.645</v>
      </c>
      <c r="R138" s="6">
        <v>958.56</v>
      </c>
      <c r="S138" s="6">
        <v>37.302</v>
      </c>
      <c r="T138" s="6">
        <v>37.887</v>
      </c>
      <c r="U138" s="6">
        <v>1.889</v>
      </c>
      <c r="V138" s="6">
        <v>1.916</v>
      </c>
      <c r="W138" s="6">
        <v>21.88</v>
      </c>
      <c r="X138" s="6">
        <v>22.697</v>
      </c>
      <c r="Y138" s="6">
        <v>6.219</v>
      </c>
      <c r="Z138" s="6">
        <v>6.423</v>
      </c>
      <c r="AA138" s="6">
        <v>324.744</v>
      </c>
      <c r="AB138" s="6">
        <v>327.636</v>
      </c>
    </row>
    <row r="139" spans="13:28" ht="12.75">
      <c r="M139" s="6"/>
      <c r="N139" s="6">
        <f t="shared" si="5"/>
        <v>140</v>
      </c>
      <c r="O139" s="6">
        <v>310.611</v>
      </c>
      <c r="P139" s="6">
        <v>315.453</v>
      </c>
      <c r="Q139" s="6">
        <v>957.854</v>
      </c>
      <c r="R139" s="6">
        <v>959.561</v>
      </c>
      <c r="S139" s="6">
        <v>21.937</v>
      </c>
      <c r="T139" s="6">
        <v>22.721</v>
      </c>
      <c r="U139" s="6">
        <v>4.654</v>
      </c>
      <c r="V139" s="6">
        <v>4.893</v>
      </c>
      <c r="W139" s="6">
        <v>10.663</v>
      </c>
      <c r="X139" s="6">
        <v>10.942</v>
      </c>
      <c r="Y139" s="6">
        <v>12.984</v>
      </c>
      <c r="Z139" s="6">
        <v>13.006</v>
      </c>
      <c r="AA139" s="6">
        <v>306.436</v>
      </c>
      <c r="AB139" s="6">
        <v>309.122</v>
      </c>
    </row>
    <row r="140" spans="13:28" ht="12.75">
      <c r="M140" s="6"/>
      <c r="N140" s="6">
        <f t="shared" si="5"/>
        <v>150</v>
      </c>
      <c r="O140" s="6">
        <v>309.742</v>
      </c>
      <c r="P140" s="6">
        <v>315.166</v>
      </c>
      <c r="Q140" s="6">
        <v>959.566</v>
      </c>
      <c r="R140" s="6">
        <v>960.061</v>
      </c>
      <c r="S140" s="6">
        <v>21.834</v>
      </c>
      <c r="T140" s="6">
        <v>21.854</v>
      </c>
      <c r="U140" s="6">
        <v>4.304</v>
      </c>
      <c r="V140" s="6">
        <v>4.421</v>
      </c>
      <c r="W140" s="6">
        <v>10.206</v>
      </c>
      <c r="X140" s="6">
        <v>10.23</v>
      </c>
      <c r="Y140" s="6">
        <v>12.192</v>
      </c>
      <c r="Z140" s="6">
        <v>12.822</v>
      </c>
      <c r="AA140" s="6">
        <v>306.408</v>
      </c>
      <c r="AB140" s="6">
        <v>308.96</v>
      </c>
    </row>
    <row r="141" spans="13:28" ht="12.75">
      <c r="M141" s="6"/>
      <c r="N141" s="6">
        <f t="shared" si="5"/>
        <v>160</v>
      </c>
      <c r="O141" s="6">
        <v>309.261</v>
      </c>
      <c r="P141" s="6">
        <v>312.672</v>
      </c>
      <c r="Q141" s="6">
        <v>960.018</v>
      </c>
      <c r="R141" s="6">
        <v>961.824</v>
      </c>
      <c r="S141" s="6">
        <v>20.578</v>
      </c>
      <c r="T141" s="6">
        <v>20.764</v>
      </c>
      <c r="U141" s="6">
        <v>4.13</v>
      </c>
      <c r="V141" s="6">
        <v>4.175</v>
      </c>
      <c r="W141" s="6">
        <v>9.106</v>
      </c>
      <c r="X141" s="6">
        <v>9.258</v>
      </c>
      <c r="Y141" s="6">
        <v>12.049</v>
      </c>
      <c r="Z141" s="6">
        <v>12.864</v>
      </c>
      <c r="AA141" s="6">
        <v>306.684</v>
      </c>
      <c r="AB141" s="6">
        <v>306.697</v>
      </c>
    </row>
    <row r="142" spans="13:28" ht="12.75">
      <c r="M142" s="6"/>
      <c r="N142" s="6">
        <f t="shared" si="5"/>
        <v>170</v>
      </c>
      <c r="O142" s="6">
        <v>318.647</v>
      </c>
      <c r="P142" s="6">
        <v>320.261</v>
      </c>
      <c r="Q142" s="6">
        <v>961.935</v>
      </c>
      <c r="R142" s="6">
        <v>962.124</v>
      </c>
      <c r="S142" s="6">
        <v>27.148</v>
      </c>
      <c r="T142" s="6">
        <v>27.513</v>
      </c>
      <c r="U142" s="6">
        <v>2.013</v>
      </c>
      <c r="V142" s="6">
        <v>2.025</v>
      </c>
      <c r="W142" s="6">
        <v>13.144</v>
      </c>
      <c r="X142" s="6">
        <v>13.384</v>
      </c>
      <c r="Y142" s="6">
        <v>7.691</v>
      </c>
      <c r="Z142" s="6">
        <v>7.845</v>
      </c>
      <c r="AA142" s="6">
        <v>315.311</v>
      </c>
      <c r="AB142" s="6">
        <v>315.781</v>
      </c>
    </row>
    <row r="143" spans="13:28" ht="12.75">
      <c r="M143" s="6"/>
      <c r="N143" s="6">
        <f t="shared" si="5"/>
        <v>180</v>
      </c>
      <c r="O143" s="6">
        <v>312.262</v>
      </c>
      <c r="P143" s="6">
        <v>315.669</v>
      </c>
      <c r="Q143" s="6">
        <v>962.59</v>
      </c>
      <c r="R143" s="6">
        <v>963.689</v>
      </c>
      <c r="S143" s="6">
        <v>22.728</v>
      </c>
      <c r="T143" s="6">
        <v>22.954</v>
      </c>
      <c r="U143" s="6">
        <v>2.394</v>
      </c>
      <c r="V143" s="6">
        <v>2.414</v>
      </c>
      <c r="W143" s="6">
        <v>9.814</v>
      </c>
      <c r="X143" s="6">
        <v>9.885</v>
      </c>
      <c r="Y143" s="6">
        <v>9.202</v>
      </c>
      <c r="Z143" s="6">
        <v>9.301</v>
      </c>
      <c r="AA143" s="6">
        <v>309.808</v>
      </c>
      <c r="AB143" s="6">
        <v>311.396</v>
      </c>
    </row>
    <row r="144" spans="13:28" ht="12.75">
      <c r="M144" s="6"/>
      <c r="N144" s="6">
        <f t="shared" si="5"/>
        <v>190</v>
      </c>
      <c r="O144" s="6">
        <v>307.124</v>
      </c>
      <c r="P144" s="6">
        <v>312.428</v>
      </c>
      <c r="Q144" s="6">
        <v>963.75</v>
      </c>
      <c r="R144" s="6">
        <v>964.752</v>
      </c>
      <c r="S144" s="6">
        <v>19.408</v>
      </c>
      <c r="T144" s="6">
        <v>19.463</v>
      </c>
      <c r="U144" s="6">
        <v>2.594</v>
      </c>
      <c r="V144" s="6">
        <v>2.65</v>
      </c>
      <c r="W144" s="6">
        <v>7.239</v>
      </c>
      <c r="X144" s="6">
        <v>7.487</v>
      </c>
      <c r="Y144" s="6">
        <v>10.356</v>
      </c>
      <c r="Z144" s="6">
        <v>10.468</v>
      </c>
      <c r="AA144" s="6">
        <v>305.634</v>
      </c>
      <c r="AB144" s="6">
        <v>308.225</v>
      </c>
    </row>
    <row r="145" spans="13:28" ht="12.75">
      <c r="M145" s="6"/>
      <c r="N145" s="6">
        <f t="shared" si="5"/>
        <v>200</v>
      </c>
      <c r="O145" s="6">
        <v>300.808</v>
      </c>
      <c r="P145" s="6">
        <v>305.388</v>
      </c>
      <c r="Q145" s="6">
        <v>964.608</v>
      </c>
      <c r="R145" s="6">
        <v>966.12</v>
      </c>
      <c r="S145" s="6">
        <v>13.948</v>
      </c>
      <c r="T145" s="6">
        <v>14.487</v>
      </c>
      <c r="U145" s="6">
        <v>3.43</v>
      </c>
      <c r="V145" s="6">
        <v>3.577</v>
      </c>
      <c r="W145" s="6">
        <v>4.105</v>
      </c>
      <c r="X145" s="6">
        <v>4.306</v>
      </c>
      <c r="Y145" s="6">
        <v>13.061</v>
      </c>
      <c r="Z145" s="6">
        <v>13.693</v>
      </c>
      <c r="AA145" s="6">
        <v>300.181</v>
      </c>
      <c r="AB145" s="6">
        <v>301.37</v>
      </c>
    </row>
    <row r="146" spans="13:28" ht="12.75">
      <c r="M146" s="6"/>
      <c r="N146" s="6">
        <f t="shared" si="5"/>
        <v>210</v>
      </c>
      <c r="O146" s="6">
        <v>299.491</v>
      </c>
      <c r="P146" s="6">
        <v>303.584</v>
      </c>
      <c r="Q146" s="6">
        <v>965.972</v>
      </c>
      <c r="R146" s="6">
        <v>966.983</v>
      </c>
      <c r="S146" s="6">
        <v>12.633</v>
      </c>
      <c r="T146" s="6">
        <v>12.878</v>
      </c>
      <c r="U146" s="6">
        <v>3.107</v>
      </c>
      <c r="V146" s="6">
        <v>3.118</v>
      </c>
      <c r="W146" s="6">
        <v>3.057</v>
      </c>
      <c r="X146" s="6">
        <v>3.211</v>
      </c>
      <c r="Y146" s="6">
        <v>13.244</v>
      </c>
      <c r="Z146" s="6">
        <v>13.553</v>
      </c>
      <c r="AA146" s="6">
        <v>298.314</v>
      </c>
      <c r="AB146" s="6">
        <v>301.06</v>
      </c>
    </row>
    <row r="147" spans="13:28" ht="12.75">
      <c r="M147" s="6"/>
      <c r="N147" s="6">
        <f t="shared" si="5"/>
        <v>220</v>
      </c>
      <c r="O147" s="6">
        <v>315.099</v>
      </c>
      <c r="P147" s="6">
        <v>316.283</v>
      </c>
      <c r="Q147" s="6">
        <v>967.035</v>
      </c>
      <c r="R147" s="6">
        <v>968.151</v>
      </c>
      <c r="S147" s="6">
        <v>24.005</v>
      </c>
      <c r="T147" s="6">
        <v>25.057</v>
      </c>
      <c r="U147" s="6">
        <v>0.369</v>
      </c>
      <c r="V147" s="6">
        <v>0.385</v>
      </c>
      <c r="W147" s="6">
        <v>8.491</v>
      </c>
      <c r="X147" s="6">
        <v>8.822</v>
      </c>
      <c r="Y147" s="6">
        <v>4.355</v>
      </c>
      <c r="Z147" s="6">
        <v>4.511</v>
      </c>
      <c r="AA147" s="6">
        <v>313.208</v>
      </c>
      <c r="AB147" s="6">
        <v>315.267</v>
      </c>
    </row>
    <row r="148" spans="13:28" ht="12.75">
      <c r="M148" s="6"/>
      <c r="N148" s="6">
        <f t="shared" si="5"/>
        <v>230</v>
      </c>
      <c r="O148" s="6">
        <v>304.83</v>
      </c>
      <c r="P148" s="6">
        <v>310.021</v>
      </c>
      <c r="Q148" s="6">
        <v>967.953</v>
      </c>
      <c r="R148" s="6">
        <v>969.466</v>
      </c>
      <c r="S148" s="6">
        <v>16.933</v>
      </c>
      <c r="T148" s="6">
        <v>17.012</v>
      </c>
      <c r="U148" s="6">
        <v>0.525</v>
      </c>
      <c r="V148" s="6">
        <v>0.534</v>
      </c>
      <c r="W148" s="6">
        <v>3.512</v>
      </c>
      <c r="X148" s="6">
        <v>3.565</v>
      </c>
      <c r="Y148" s="6">
        <v>6.905</v>
      </c>
      <c r="Z148" s="6">
        <v>7.194</v>
      </c>
      <c r="AA148" s="6">
        <v>305.164</v>
      </c>
      <c r="AB148" s="6">
        <v>307.798</v>
      </c>
    </row>
    <row r="149" spans="13:28" ht="12.75">
      <c r="M149" s="6"/>
      <c r="N149" s="6">
        <f t="shared" si="5"/>
        <v>240</v>
      </c>
      <c r="O149" s="6">
        <v>314.543</v>
      </c>
      <c r="P149" s="6">
        <v>320.658</v>
      </c>
      <c r="Q149" s="6">
        <v>969.22</v>
      </c>
      <c r="R149" s="6">
        <v>970.434</v>
      </c>
      <c r="S149" s="6">
        <v>26.857</v>
      </c>
      <c r="T149" s="6">
        <v>27.311</v>
      </c>
      <c r="U149" s="6">
        <v>0.002</v>
      </c>
      <c r="V149" s="6">
        <v>0.002</v>
      </c>
      <c r="W149" s="6">
        <v>8.149</v>
      </c>
      <c r="X149" s="6">
        <v>8.389</v>
      </c>
      <c r="Y149" s="6">
        <v>1.147</v>
      </c>
      <c r="Z149" s="6">
        <v>1.181</v>
      </c>
      <c r="AA149" s="6">
        <v>315.865</v>
      </c>
      <c r="AB149" s="6">
        <v>318.359</v>
      </c>
    </row>
    <row r="150" spans="13:28" ht="12.75">
      <c r="M150" s="6"/>
      <c r="N150" s="6">
        <v>-999</v>
      </c>
      <c r="O150" s="6">
        <v>330.799</v>
      </c>
      <c r="P150" s="6">
        <v>330.799</v>
      </c>
      <c r="Q150" s="6">
        <v>970.946</v>
      </c>
      <c r="R150" s="6">
        <v>970.946</v>
      </c>
      <c r="S150" s="6">
        <v>40.799</v>
      </c>
      <c r="T150" s="6">
        <v>40.799</v>
      </c>
      <c r="U150" s="6">
        <v>0</v>
      </c>
      <c r="V150" s="6">
        <v>0</v>
      </c>
      <c r="W150" s="6">
        <v>20.799</v>
      </c>
      <c r="X150" s="6">
        <v>20.799</v>
      </c>
      <c r="Y150" s="6">
        <v>0</v>
      </c>
      <c r="Z150" s="6">
        <v>0</v>
      </c>
      <c r="AA150" s="6">
        <v>330.799</v>
      </c>
      <c r="AB150" s="6">
        <v>330.799</v>
      </c>
    </row>
    <row r="151" spans="13:28" ht="12.75">
      <c r="M151" s="6" t="s">
        <v>52</v>
      </c>
      <c r="N151" s="6">
        <v>0</v>
      </c>
      <c r="O151" s="6">
        <v>295.793</v>
      </c>
      <c r="P151" s="6">
        <v>295.865</v>
      </c>
      <c r="Q151" s="6">
        <v>942.701</v>
      </c>
      <c r="R151" s="6">
        <v>944.006</v>
      </c>
      <c r="S151" s="6">
        <v>13.733</v>
      </c>
      <c r="T151" s="6">
        <v>14.078</v>
      </c>
      <c r="U151" s="6">
        <v>18.761</v>
      </c>
      <c r="V151" s="6">
        <v>19.411</v>
      </c>
      <c r="W151" s="6">
        <v>7.3</v>
      </c>
      <c r="X151" s="6">
        <v>7.48</v>
      </c>
      <c r="Y151" s="6">
        <v>31.977</v>
      </c>
      <c r="Z151" s="6">
        <v>32.027</v>
      </c>
      <c r="AA151" s="6">
        <v>284.382</v>
      </c>
      <c r="AB151" s="6">
        <v>284.952</v>
      </c>
    </row>
    <row r="152" spans="13:28" ht="12.75">
      <c r="M152" s="6"/>
      <c r="N152" s="6">
        <f>N151+10</f>
        <v>10</v>
      </c>
      <c r="O152" s="6">
        <v>289.517</v>
      </c>
      <c r="P152" s="6">
        <v>293.694</v>
      </c>
      <c r="Q152" s="6">
        <v>943.639</v>
      </c>
      <c r="R152" s="6">
        <v>945.245</v>
      </c>
      <c r="S152" s="6">
        <v>11.795</v>
      </c>
      <c r="T152" s="6">
        <v>12.144</v>
      </c>
      <c r="U152" s="6">
        <v>20.39</v>
      </c>
      <c r="V152" s="6">
        <v>20.989</v>
      </c>
      <c r="W152" s="6">
        <v>6.02</v>
      </c>
      <c r="X152" s="6">
        <v>6.177</v>
      </c>
      <c r="Y152" s="6">
        <v>33.828</v>
      </c>
      <c r="Z152" s="6">
        <v>34.717</v>
      </c>
      <c r="AA152" s="6">
        <v>280.55</v>
      </c>
      <c r="AB152" s="6">
        <v>281.52</v>
      </c>
    </row>
    <row r="153" spans="13:28" ht="12.75">
      <c r="M153" s="6"/>
      <c r="N153" s="6">
        <f aca="true" t="shared" si="6" ref="N153:N175">N152+10</f>
        <v>20</v>
      </c>
      <c r="O153" s="6">
        <v>289.545</v>
      </c>
      <c r="P153" s="6">
        <v>289.581</v>
      </c>
      <c r="Q153" s="6">
        <v>945.227</v>
      </c>
      <c r="R153" s="6">
        <v>945.837</v>
      </c>
      <c r="S153" s="6">
        <v>10.867</v>
      </c>
      <c r="T153" s="6">
        <v>11.15</v>
      </c>
      <c r="U153" s="6">
        <v>20.904</v>
      </c>
      <c r="V153" s="6">
        <v>21.57</v>
      </c>
      <c r="W153" s="6">
        <v>5.402</v>
      </c>
      <c r="X153" s="6">
        <v>5.483</v>
      </c>
      <c r="Y153" s="6">
        <v>34.853</v>
      </c>
      <c r="Z153" s="6">
        <v>35.442</v>
      </c>
      <c r="AA153" s="6">
        <v>278.507</v>
      </c>
      <c r="AB153" s="6">
        <v>280.485</v>
      </c>
    </row>
    <row r="154" spans="13:28" ht="12.75">
      <c r="M154" s="6"/>
      <c r="N154" s="6">
        <f t="shared" si="6"/>
        <v>30</v>
      </c>
      <c r="O154" s="6">
        <v>295.358</v>
      </c>
      <c r="P154" s="6">
        <v>297.253</v>
      </c>
      <c r="Q154" s="6">
        <v>946.366</v>
      </c>
      <c r="R154" s="6">
        <v>946.88</v>
      </c>
      <c r="S154" s="6">
        <v>13.655</v>
      </c>
      <c r="T154" s="6">
        <v>13.912</v>
      </c>
      <c r="U154" s="6">
        <v>16.865</v>
      </c>
      <c r="V154" s="6">
        <v>17.634</v>
      </c>
      <c r="W154" s="6">
        <v>6.911</v>
      </c>
      <c r="X154" s="6">
        <v>7.203</v>
      </c>
      <c r="Y154" s="6">
        <v>29.769</v>
      </c>
      <c r="Z154" s="6">
        <v>30.274</v>
      </c>
      <c r="AA154" s="6">
        <v>286.386</v>
      </c>
      <c r="AB154" s="6">
        <v>286.503</v>
      </c>
    </row>
    <row r="155" spans="13:28" ht="12.75">
      <c r="M155" s="6"/>
      <c r="N155" s="6">
        <f t="shared" si="6"/>
        <v>40</v>
      </c>
      <c r="O155" s="6">
        <v>300.501</v>
      </c>
      <c r="P155" s="6">
        <v>301.822</v>
      </c>
      <c r="Q155" s="6">
        <v>947.208</v>
      </c>
      <c r="R155" s="6">
        <v>948.222</v>
      </c>
      <c r="S155" s="6">
        <v>16.004</v>
      </c>
      <c r="T155" s="6">
        <v>16.064</v>
      </c>
      <c r="U155" s="6">
        <v>14.011</v>
      </c>
      <c r="V155" s="6">
        <v>14.957</v>
      </c>
      <c r="W155" s="6">
        <v>8.366</v>
      </c>
      <c r="X155" s="6">
        <v>8.412</v>
      </c>
      <c r="Y155" s="6">
        <v>25.657</v>
      </c>
      <c r="Z155" s="6">
        <v>27.063</v>
      </c>
      <c r="AA155" s="6">
        <v>290.725</v>
      </c>
      <c r="AB155" s="6">
        <v>292.45</v>
      </c>
    </row>
    <row r="156" spans="13:28" ht="12.75">
      <c r="M156" s="6"/>
      <c r="N156" s="6">
        <f t="shared" si="6"/>
        <v>50</v>
      </c>
      <c r="O156" s="6">
        <v>285.46</v>
      </c>
      <c r="P156" s="6">
        <v>286.986</v>
      </c>
      <c r="Q156" s="6">
        <v>947.909</v>
      </c>
      <c r="R156" s="6">
        <v>949.709</v>
      </c>
      <c r="S156" s="6">
        <v>9.136</v>
      </c>
      <c r="T156" s="6">
        <v>9.386</v>
      </c>
      <c r="U156" s="6">
        <v>21.207</v>
      </c>
      <c r="V156" s="6">
        <v>21.645</v>
      </c>
      <c r="W156" s="6">
        <v>4.197</v>
      </c>
      <c r="X156" s="6">
        <v>4.228</v>
      </c>
      <c r="Y156" s="6">
        <v>35.68</v>
      </c>
      <c r="Z156" s="6">
        <v>36.164</v>
      </c>
      <c r="AA156" s="6">
        <v>276.707</v>
      </c>
      <c r="AB156" s="6">
        <v>278.393</v>
      </c>
    </row>
    <row r="157" spans="13:28" ht="12.75">
      <c r="M157" s="6"/>
      <c r="N157" s="6">
        <f t="shared" si="6"/>
        <v>60</v>
      </c>
      <c r="O157" s="6">
        <v>291.628</v>
      </c>
      <c r="P157" s="6">
        <v>296.186</v>
      </c>
      <c r="Q157" s="6">
        <v>949.901</v>
      </c>
      <c r="R157" s="6">
        <v>949.906</v>
      </c>
      <c r="S157" s="6">
        <v>12.265</v>
      </c>
      <c r="T157" s="6">
        <v>12.272</v>
      </c>
      <c r="U157" s="6">
        <v>16.232</v>
      </c>
      <c r="V157" s="6">
        <v>17.226</v>
      </c>
      <c r="W157" s="6">
        <v>5.716</v>
      </c>
      <c r="X157" s="6">
        <v>5.987</v>
      </c>
      <c r="Y157" s="6">
        <v>29.495</v>
      </c>
      <c r="Z157" s="6">
        <v>30.263</v>
      </c>
      <c r="AA157" s="6">
        <v>284.946</v>
      </c>
      <c r="AB157" s="6">
        <v>285.935</v>
      </c>
    </row>
    <row r="158" spans="13:28" ht="12.75">
      <c r="M158" s="6"/>
      <c r="N158" s="6">
        <f t="shared" si="6"/>
        <v>70</v>
      </c>
      <c r="O158" s="6">
        <v>294.75</v>
      </c>
      <c r="P158" s="6">
        <v>296.571</v>
      </c>
      <c r="Q158" s="6">
        <v>950.493</v>
      </c>
      <c r="R158" s="6">
        <v>951.506</v>
      </c>
      <c r="S158" s="6">
        <v>12.791</v>
      </c>
      <c r="T158" s="6">
        <v>13.056</v>
      </c>
      <c r="U158" s="6">
        <v>14.988</v>
      </c>
      <c r="V158" s="6">
        <v>15.588</v>
      </c>
      <c r="W158" s="6">
        <v>6.067</v>
      </c>
      <c r="X158" s="6">
        <v>6.206</v>
      </c>
      <c r="Y158" s="6">
        <v>27.427</v>
      </c>
      <c r="Z158" s="6">
        <v>28.753</v>
      </c>
      <c r="AA158" s="6">
        <v>287.505</v>
      </c>
      <c r="AB158" s="6">
        <v>287.665</v>
      </c>
    </row>
    <row r="159" spans="13:28" ht="12.75">
      <c r="M159" s="6"/>
      <c r="N159" s="6">
        <f t="shared" si="6"/>
        <v>80</v>
      </c>
      <c r="O159" s="6">
        <v>295.166</v>
      </c>
      <c r="P159" s="6">
        <v>297.694</v>
      </c>
      <c r="Q159" s="6">
        <v>951.737</v>
      </c>
      <c r="R159" s="6">
        <v>952.456</v>
      </c>
      <c r="S159" s="6">
        <v>12.911</v>
      </c>
      <c r="T159" s="6">
        <v>13.339</v>
      </c>
      <c r="U159" s="6">
        <v>14.133</v>
      </c>
      <c r="V159" s="6">
        <v>14.513</v>
      </c>
      <c r="W159" s="6">
        <v>6.034</v>
      </c>
      <c r="X159" s="6">
        <v>6.26</v>
      </c>
      <c r="Y159" s="6">
        <v>26.483</v>
      </c>
      <c r="Z159" s="6">
        <v>27.43</v>
      </c>
      <c r="AA159" s="6">
        <v>287.359</v>
      </c>
      <c r="AB159" s="6">
        <v>290.196</v>
      </c>
    </row>
    <row r="160" spans="13:28" ht="12.75">
      <c r="M160" s="6"/>
      <c r="N160" s="6">
        <f t="shared" si="6"/>
        <v>90</v>
      </c>
      <c r="O160" s="6">
        <v>294.47</v>
      </c>
      <c r="P160" s="6">
        <v>298.578</v>
      </c>
      <c r="Q160" s="6">
        <v>952.84</v>
      </c>
      <c r="R160" s="6">
        <v>953.551</v>
      </c>
      <c r="S160" s="6">
        <v>12.787</v>
      </c>
      <c r="T160" s="6">
        <v>13.214</v>
      </c>
      <c r="U160" s="6">
        <v>13.549</v>
      </c>
      <c r="V160" s="6">
        <v>13.798</v>
      </c>
      <c r="W160" s="6">
        <v>5.84</v>
      </c>
      <c r="X160" s="6">
        <v>6.069</v>
      </c>
      <c r="Y160" s="6">
        <v>26.043</v>
      </c>
      <c r="Z160" s="6">
        <v>26.481</v>
      </c>
      <c r="AA160" s="6">
        <v>288.772</v>
      </c>
      <c r="AB160" s="6">
        <v>289.856</v>
      </c>
    </row>
    <row r="161" spans="13:28" ht="12.75">
      <c r="M161" s="6"/>
      <c r="N161" s="6">
        <f t="shared" si="6"/>
        <v>100</v>
      </c>
      <c r="O161" s="6">
        <v>310.221</v>
      </c>
      <c r="P161" s="6">
        <v>312.841</v>
      </c>
      <c r="Q161" s="6">
        <v>954.287</v>
      </c>
      <c r="R161" s="6">
        <v>954.303</v>
      </c>
      <c r="S161" s="6">
        <v>21.182</v>
      </c>
      <c r="T161" s="6">
        <v>21.905</v>
      </c>
      <c r="U161" s="6">
        <v>7.278</v>
      </c>
      <c r="V161" s="6">
        <v>7.454</v>
      </c>
      <c r="W161" s="6">
        <v>10.997</v>
      </c>
      <c r="X161" s="6">
        <v>11.302</v>
      </c>
      <c r="Y161" s="6">
        <v>16.211</v>
      </c>
      <c r="Z161" s="6">
        <v>17.048</v>
      </c>
      <c r="AA161" s="6">
        <v>303.678</v>
      </c>
      <c r="AB161" s="6">
        <v>305.17</v>
      </c>
    </row>
    <row r="162" spans="13:28" ht="12.75">
      <c r="M162" s="6"/>
      <c r="N162" s="6">
        <f t="shared" si="6"/>
        <v>110</v>
      </c>
      <c r="O162" s="6">
        <v>310.064</v>
      </c>
      <c r="P162" s="6">
        <v>311.906</v>
      </c>
      <c r="Q162" s="6">
        <v>954.637</v>
      </c>
      <c r="R162" s="6">
        <v>956.155</v>
      </c>
      <c r="S162" s="6">
        <v>20.878</v>
      </c>
      <c r="T162" s="6">
        <v>21.35</v>
      </c>
      <c r="U162" s="6">
        <v>6.867</v>
      </c>
      <c r="V162" s="6">
        <v>7.103</v>
      </c>
      <c r="W162" s="6">
        <v>10.653</v>
      </c>
      <c r="X162" s="6">
        <v>10.696</v>
      </c>
      <c r="Y162" s="6">
        <v>16.163</v>
      </c>
      <c r="Z162" s="6">
        <v>16.286</v>
      </c>
      <c r="AA162" s="6">
        <v>304.251</v>
      </c>
      <c r="AB162" s="6">
        <v>304.466</v>
      </c>
    </row>
    <row r="163" spans="13:28" ht="12.75">
      <c r="M163" s="6"/>
      <c r="N163" s="6">
        <f t="shared" si="6"/>
        <v>120</v>
      </c>
      <c r="O163" s="6">
        <v>301.697</v>
      </c>
      <c r="P163" s="6">
        <v>305.544</v>
      </c>
      <c r="Q163" s="6">
        <v>956.288</v>
      </c>
      <c r="R163" s="6">
        <v>956.71</v>
      </c>
      <c r="S163" s="6">
        <v>16.257</v>
      </c>
      <c r="T163" s="6">
        <v>16.446</v>
      </c>
      <c r="U163" s="6">
        <v>8.6</v>
      </c>
      <c r="V163" s="6">
        <v>9.112</v>
      </c>
      <c r="W163" s="6">
        <v>7.411</v>
      </c>
      <c r="X163" s="6">
        <v>7.545</v>
      </c>
      <c r="Y163" s="6">
        <v>19.518</v>
      </c>
      <c r="Z163" s="6">
        <v>19.851</v>
      </c>
      <c r="AA163" s="6">
        <v>297.052</v>
      </c>
      <c r="AB163" s="6">
        <v>298.165</v>
      </c>
    </row>
    <row r="164" spans="13:28" ht="12.75">
      <c r="M164" s="6"/>
      <c r="N164" s="6">
        <f t="shared" si="6"/>
        <v>130</v>
      </c>
      <c r="O164" s="6">
        <v>291.603</v>
      </c>
      <c r="P164" s="6">
        <v>292.296</v>
      </c>
      <c r="Q164" s="6">
        <v>956.839</v>
      </c>
      <c r="R164" s="6">
        <v>958.366</v>
      </c>
      <c r="S164" s="6">
        <v>9.766</v>
      </c>
      <c r="T164" s="6">
        <v>10.152</v>
      </c>
      <c r="U164" s="6">
        <v>13.196</v>
      </c>
      <c r="V164" s="6">
        <v>13.41</v>
      </c>
      <c r="W164" s="6">
        <v>3.756</v>
      </c>
      <c r="X164" s="6">
        <v>3.83</v>
      </c>
      <c r="Y164" s="6">
        <v>26.595</v>
      </c>
      <c r="Z164" s="6">
        <v>27.129</v>
      </c>
      <c r="AA164" s="6">
        <v>286.405</v>
      </c>
      <c r="AB164" s="6">
        <v>286.813</v>
      </c>
    </row>
    <row r="165" spans="13:28" ht="12.75">
      <c r="M165" s="6"/>
      <c r="N165" s="6">
        <f t="shared" si="6"/>
        <v>140</v>
      </c>
      <c r="O165" s="6">
        <v>282.059</v>
      </c>
      <c r="P165" s="6">
        <v>283.131</v>
      </c>
      <c r="Q165" s="6">
        <v>958.047</v>
      </c>
      <c r="R165" s="6">
        <v>959.367</v>
      </c>
      <c r="S165" s="6">
        <v>5.917</v>
      </c>
      <c r="T165" s="6">
        <v>5.967</v>
      </c>
      <c r="U165" s="6">
        <v>17.47</v>
      </c>
      <c r="V165" s="6">
        <v>18.401</v>
      </c>
      <c r="W165" s="6">
        <v>1.847</v>
      </c>
      <c r="X165" s="6">
        <v>1.863</v>
      </c>
      <c r="Y165" s="6">
        <v>32.6</v>
      </c>
      <c r="Z165" s="6">
        <v>34.592</v>
      </c>
      <c r="AA165" s="6">
        <v>277.674</v>
      </c>
      <c r="AB165" s="6">
        <v>278.032</v>
      </c>
    </row>
    <row r="166" spans="13:28" ht="12.75">
      <c r="M166" s="6"/>
      <c r="N166" s="6">
        <f t="shared" si="6"/>
        <v>150</v>
      </c>
      <c r="O166" s="6">
        <v>289.227</v>
      </c>
      <c r="P166" s="6">
        <v>290.876</v>
      </c>
      <c r="Q166" s="6">
        <v>959.76</v>
      </c>
      <c r="R166" s="6">
        <v>959.867</v>
      </c>
      <c r="S166" s="6">
        <v>8.429</v>
      </c>
      <c r="T166" s="6">
        <v>8.635</v>
      </c>
      <c r="U166" s="6">
        <v>12.675</v>
      </c>
      <c r="V166" s="6">
        <v>13.041</v>
      </c>
      <c r="W166" s="6">
        <v>2.796</v>
      </c>
      <c r="X166" s="6">
        <v>2.896</v>
      </c>
      <c r="Y166" s="6">
        <v>26.432</v>
      </c>
      <c r="Z166" s="6">
        <v>27.454</v>
      </c>
      <c r="AA166" s="6">
        <v>285.502</v>
      </c>
      <c r="AB166" s="6">
        <v>285.745</v>
      </c>
    </row>
    <row r="167" spans="13:28" ht="12.75">
      <c r="M167" s="6"/>
      <c r="N167" s="6">
        <f t="shared" si="6"/>
        <v>160</v>
      </c>
      <c r="O167" s="6">
        <v>296.073</v>
      </c>
      <c r="P167" s="6">
        <v>301.842</v>
      </c>
      <c r="Q167" s="6">
        <v>960.212</v>
      </c>
      <c r="R167" s="6">
        <v>961.63</v>
      </c>
      <c r="S167" s="6">
        <v>12.557</v>
      </c>
      <c r="T167" s="6">
        <v>12.969</v>
      </c>
      <c r="U167" s="6">
        <v>7.916</v>
      </c>
      <c r="V167" s="6">
        <v>8.016</v>
      </c>
      <c r="W167" s="6">
        <v>4.572</v>
      </c>
      <c r="X167" s="6">
        <v>4.804</v>
      </c>
      <c r="Y167" s="6">
        <v>19.163</v>
      </c>
      <c r="Z167" s="6">
        <v>20.207</v>
      </c>
      <c r="AA167" s="6">
        <v>294.464</v>
      </c>
      <c r="AB167" s="6">
        <v>295.229</v>
      </c>
    </row>
    <row r="168" spans="13:28" ht="12.75">
      <c r="M168" s="6"/>
      <c r="N168" s="6">
        <f t="shared" si="6"/>
        <v>170</v>
      </c>
      <c r="O168" s="6">
        <v>290.06</v>
      </c>
      <c r="P168" s="6">
        <v>293.967</v>
      </c>
      <c r="Q168" s="6">
        <v>961.168</v>
      </c>
      <c r="R168" s="6">
        <v>962.892</v>
      </c>
      <c r="S168" s="6">
        <v>8.597</v>
      </c>
      <c r="T168" s="6">
        <v>8.918</v>
      </c>
      <c r="U168" s="6">
        <v>10.262</v>
      </c>
      <c r="V168" s="6">
        <v>10.339</v>
      </c>
      <c r="W168" s="6">
        <v>2.629</v>
      </c>
      <c r="X168" s="6">
        <v>2.632</v>
      </c>
      <c r="Y168" s="6">
        <v>23.902</v>
      </c>
      <c r="Z168" s="6">
        <v>24.079</v>
      </c>
      <c r="AA168" s="6">
        <v>287.858</v>
      </c>
      <c r="AB168" s="6">
        <v>289.025</v>
      </c>
    </row>
    <row r="169" spans="13:28" ht="12.75">
      <c r="M169" s="6"/>
      <c r="N169" s="6">
        <f t="shared" si="6"/>
        <v>180</v>
      </c>
      <c r="O169" s="6">
        <v>288.049</v>
      </c>
      <c r="P169" s="6">
        <v>293.627</v>
      </c>
      <c r="Q169" s="6">
        <v>962.785</v>
      </c>
      <c r="R169" s="6">
        <v>963.495</v>
      </c>
      <c r="S169" s="6">
        <v>7.681</v>
      </c>
      <c r="T169" s="6">
        <v>7.94</v>
      </c>
      <c r="U169" s="6">
        <v>10.019</v>
      </c>
      <c r="V169" s="6">
        <v>10.119</v>
      </c>
      <c r="W169" s="6">
        <v>2.036</v>
      </c>
      <c r="X169" s="6">
        <v>2.119</v>
      </c>
      <c r="Y169" s="6">
        <v>23.351</v>
      </c>
      <c r="Z169" s="6">
        <v>25</v>
      </c>
      <c r="AA169" s="6">
        <v>286.619</v>
      </c>
      <c r="AB169" s="6">
        <v>288.827</v>
      </c>
    </row>
    <row r="170" spans="13:28" ht="12.75">
      <c r="M170" s="6"/>
      <c r="N170" s="6">
        <f t="shared" si="6"/>
        <v>190</v>
      </c>
      <c r="O170" s="6">
        <v>285.026</v>
      </c>
      <c r="P170" s="6">
        <v>286.583</v>
      </c>
      <c r="Q170" s="6">
        <v>963.945</v>
      </c>
      <c r="R170" s="6">
        <v>964.558</v>
      </c>
      <c r="S170" s="6">
        <v>5.166</v>
      </c>
      <c r="T170" s="6">
        <v>5.303</v>
      </c>
      <c r="U170" s="6">
        <v>11.87</v>
      </c>
      <c r="V170" s="6">
        <v>12.147</v>
      </c>
      <c r="W170" s="6">
        <v>1.05</v>
      </c>
      <c r="X170" s="6">
        <v>1.067</v>
      </c>
      <c r="Y170" s="6">
        <v>26.749</v>
      </c>
      <c r="Z170" s="6">
        <v>28.64</v>
      </c>
      <c r="AA170" s="6">
        <v>283.037</v>
      </c>
      <c r="AB170" s="6">
        <v>283.32</v>
      </c>
    </row>
    <row r="171" spans="13:28" ht="12.75">
      <c r="M171" s="6"/>
      <c r="N171" s="6">
        <f t="shared" si="6"/>
        <v>200</v>
      </c>
      <c r="O171" s="6">
        <v>282.633</v>
      </c>
      <c r="P171" s="6">
        <v>283.607</v>
      </c>
      <c r="Q171" s="6">
        <v>964.803</v>
      </c>
      <c r="R171" s="6">
        <v>965.924</v>
      </c>
      <c r="S171" s="6">
        <v>3.775</v>
      </c>
      <c r="T171" s="6">
        <v>3.817</v>
      </c>
      <c r="U171" s="6">
        <v>12.513</v>
      </c>
      <c r="V171" s="6">
        <v>13.073</v>
      </c>
      <c r="W171" s="6">
        <v>0.562</v>
      </c>
      <c r="X171" s="6">
        <v>0.579</v>
      </c>
      <c r="Y171" s="6">
        <v>28.94</v>
      </c>
      <c r="Z171" s="6">
        <v>29.965</v>
      </c>
      <c r="AA171" s="6">
        <v>280.036</v>
      </c>
      <c r="AB171" s="6">
        <v>281.865</v>
      </c>
    </row>
    <row r="172" spans="13:28" ht="12.75">
      <c r="M172" s="6"/>
      <c r="N172" s="6">
        <f t="shared" si="6"/>
        <v>210</v>
      </c>
      <c r="O172" s="6">
        <v>286.969</v>
      </c>
      <c r="P172" s="6">
        <v>287.514</v>
      </c>
      <c r="Q172" s="6">
        <v>966.168</v>
      </c>
      <c r="R172" s="6">
        <v>966.788</v>
      </c>
      <c r="S172" s="6">
        <v>4.609</v>
      </c>
      <c r="T172" s="6">
        <v>4.81</v>
      </c>
      <c r="U172" s="6">
        <v>9.185</v>
      </c>
      <c r="V172" s="6">
        <v>9.233</v>
      </c>
      <c r="W172" s="6">
        <v>0.627</v>
      </c>
      <c r="X172" s="6">
        <v>0.648</v>
      </c>
      <c r="Y172" s="6">
        <v>24.912</v>
      </c>
      <c r="Z172" s="6">
        <v>25.177</v>
      </c>
      <c r="AA172" s="6">
        <v>285.234</v>
      </c>
      <c r="AB172" s="6">
        <v>285.725</v>
      </c>
    </row>
    <row r="173" spans="13:28" ht="12.75">
      <c r="M173" s="6"/>
      <c r="N173" s="6">
        <f t="shared" si="6"/>
        <v>220</v>
      </c>
      <c r="O173" s="6">
        <v>295.395</v>
      </c>
      <c r="P173" s="6">
        <v>298.984</v>
      </c>
      <c r="Q173" s="6">
        <v>967.23</v>
      </c>
      <c r="R173" s="6">
        <v>967.955</v>
      </c>
      <c r="S173" s="6">
        <v>9.204</v>
      </c>
      <c r="T173" s="6">
        <v>9.354</v>
      </c>
      <c r="U173" s="6">
        <v>3.4</v>
      </c>
      <c r="V173" s="6">
        <v>3.554</v>
      </c>
      <c r="W173" s="6">
        <v>1.475</v>
      </c>
      <c r="X173" s="6">
        <v>1.507</v>
      </c>
      <c r="Y173" s="6">
        <v>15.442</v>
      </c>
      <c r="Z173" s="6">
        <v>15.798</v>
      </c>
      <c r="AA173" s="6">
        <v>294.474</v>
      </c>
      <c r="AB173" s="6">
        <v>297.169</v>
      </c>
    </row>
    <row r="174" spans="13:28" ht="12.75">
      <c r="M174" s="6"/>
      <c r="N174" s="6">
        <f t="shared" si="6"/>
        <v>230</v>
      </c>
      <c r="O174" s="6">
        <v>280.898</v>
      </c>
      <c r="P174" s="6">
        <v>282.367</v>
      </c>
      <c r="Q174" s="6">
        <v>968.148</v>
      </c>
      <c r="R174" s="6">
        <v>969.271</v>
      </c>
      <c r="S174" s="6">
        <v>1.459</v>
      </c>
      <c r="T174" s="6">
        <v>1.501</v>
      </c>
      <c r="U174" s="6">
        <v>10.596</v>
      </c>
      <c r="V174" s="6">
        <v>10.786</v>
      </c>
      <c r="W174" s="6">
        <v>0.034</v>
      </c>
      <c r="X174" s="6">
        <v>0.036</v>
      </c>
      <c r="Y174" s="6">
        <v>28.781</v>
      </c>
      <c r="Z174" s="6">
        <v>29.618</v>
      </c>
      <c r="AA174" s="6">
        <v>280.606</v>
      </c>
      <c r="AB174" s="6">
        <v>280.929</v>
      </c>
    </row>
    <row r="175" spans="13:28" ht="12.75">
      <c r="M175" s="6"/>
      <c r="N175" s="6">
        <f t="shared" si="6"/>
        <v>240</v>
      </c>
      <c r="O175" s="6">
        <v>284.314</v>
      </c>
      <c r="P175" s="6">
        <v>286.477</v>
      </c>
      <c r="Q175" s="6">
        <v>969.416</v>
      </c>
      <c r="R175" s="6">
        <v>970.238</v>
      </c>
      <c r="S175" s="6">
        <v>1.404</v>
      </c>
      <c r="T175" s="6">
        <v>1.461</v>
      </c>
      <c r="U175" s="6">
        <v>6.453</v>
      </c>
      <c r="V175" s="6">
        <v>6.486</v>
      </c>
      <c r="W175" s="6">
        <v>0.005</v>
      </c>
      <c r="X175" s="6">
        <v>0.005</v>
      </c>
      <c r="Y175" s="6">
        <v>24.811</v>
      </c>
      <c r="Z175" s="6">
        <v>25.226</v>
      </c>
      <c r="AA175" s="6">
        <v>284.897</v>
      </c>
      <c r="AB175" s="6">
        <v>285.016</v>
      </c>
    </row>
    <row r="176" spans="13:28" ht="12.75">
      <c r="M176" s="6"/>
      <c r="N176" s="6">
        <v>-999</v>
      </c>
      <c r="O176" s="6">
        <v>291.545</v>
      </c>
      <c r="P176" s="6">
        <v>291.545</v>
      </c>
      <c r="Q176" s="6">
        <v>970.946</v>
      </c>
      <c r="R176" s="6">
        <v>970.946</v>
      </c>
      <c r="S176" s="6">
        <v>1.545</v>
      </c>
      <c r="T176" s="6">
        <v>1.545</v>
      </c>
      <c r="U176" s="6">
        <v>0</v>
      </c>
      <c r="V176" s="6">
        <v>0</v>
      </c>
      <c r="W176" s="6">
        <v>0</v>
      </c>
      <c r="X176" s="6">
        <v>0</v>
      </c>
      <c r="Y176" s="6">
        <v>18.454</v>
      </c>
      <c r="Z176" s="6">
        <v>18.454</v>
      </c>
      <c r="AA176" s="6">
        <v>291.545</v>
      </c>
      <c r="AB176" s="6">
        <v>291.545</v>
      </c>
    </row>
    <row r="177" spans="13:28" ht="12.75">
      <c r="M177" s="6" t="s">
        <v>54</v>
      </c>
      <c r="N177" s="6">
        <v>0</v>
      </c>
      <c r="O177" s="6">
        <v>300.46</v>
      </c>
      <c r="P177" s="6">
        <v>302.71</v>
      </c>
      <c r="Q177" s="6">
        <v>943.302</v>
      </c>
      <c r="R177" s="6">
        <v>943.405</v>
      </c>
      <c r="S177" s="6">
        <v>16.277</v>
      </c>
      <c r="T177" s="6">
        <v>16.958</v>
      </c>
      <c r="U177" s="6">
        <v>16.398</v>
      </c>
      <c r="V177" s="6">
        <v>16.437</v>
      </c>
      <c r="W177" s="6">
        <v>9.154</v>
      </c>
      <c r="X177" s="6">
        <v>9.178</v>
      </c>
      <c r="Y177" s="6">
        <v>27.945</v>
      </c>
      <c r="Z177" s="6">
        <v>28.848</v>
      </c>
      <c r="AA177" s="6">
        <v>289.409</v>
      </c>
      <c r="AB177" s="6">
        <v>291.003</v>
      </c>
    </row>
    <row r="178" spans="13:28" ht="12.75">
      <c r="M178" s="6"/>
      <c r="N178" s="6">
        <f>N177+10</f>
        <v>10</v>
      </c>
      <c r="O178" s="6">
        <v>300.265</v>
      </c>
      <c r="P178" s="6">
        <v>301.013</v>
      </c>
      <c r="Q178" s="6">
        <v>944.284</v>
      </c>
      <c r="R178" s="6">
        <v>944.6</v>
      </c>
      <c r="S178" s="6">
        <v>15.76</v>
      </c>
      <c r="T178" s="6">
        <v>16.369</v>
      </c>
      <c r="U178" s="6">
        <v>16.163</v>
      </c>
      <c r="V178" s="6">
        <v>16.469</v>
      </c>
      <c r="W178" s="6">
        <v>8.582</v>
      </c>
      <c r="X178" s="6">
        <v>8.834</v>
      </c>
      <c r="Y178" s="6">
        <v>28.346</v>
      </c>
      <c r="Z178" s="6">
        <v>28.48</v>
      </c>
      <c r="AA178" s="6">
        <v>288.821</v>
      </c>
      <c r="AB178" s="6">
        <v>290.661</v>
      </c>
    </row>
    <row r="179" spans="13:28" ht="12.75">
      <c r="M179" s="6"/>
      <c r="N179" s="6">
        <f aca="true" t="shared" si="7" ref="N179:N201">N178+10</f>
        <v>20</v>
      </c>
      <c r="O179" s="6">
        <v>315.573</v>
      </c>
      <c r="P179" s="6">
        <v>319.294</v>
      </c>
      <c r="Q179" s="6">
        <v>945.279</v>
      </c>
      <c r="R179" s="6">
        <v>945.784</v>
      </c>
      <c r="S179" s="6">
        <v>25.296</v>
      </c>
      <c r="T179" s="6">
        <v>25.779</v>
      </c>
      <c r="U179" s="6">
        <v>9.396</v>
      </c>
      <c r="V179" s="6">
        <v>9.743</v>
      </c>
      <c r="W179" s="6">
        <v>14.854</v>
      </c>
      <c r="X179" s="6">
        <v>15.509</v>
      </c>
      <c r="Y179" s="6">
        <v>18.05</v>
      </c>
      <c r="Z179" s="6">
        <v>19.328</v>
      </c>
      <c r="AA179" s="6">
        <v>305.734</v>
      </c>
      <c r="AB179" s="6">
        <v>307.061</v>
      </c>
    </row>
    <row r="180" spans="13:28" ht="12.75">
      <c r="M180" s="6"/>
      <c r="N180" s="6">
        <f t="shared" si="7"/>
        <v>30</v>
      </c>
      <c r="O180" s="6">
        <v>312.364</v>
      </c>
      <c r="P180" s="6">
        <v>312.81</v>
      </c>
      <c r="Q180" s="6">
        <v>945.824</v>
      </c>
      <c r="R180" s="6">
        <v>947.422</v>
      </c>
      <c r="S180" s="6">
        <v>21.996</v>
      </c>
      <c r="T180" s="6">
        <v>23.037</v>
      </c>
      <c r="U180" s="6">
        <v>10.294</v>
      </c>
      <c r="V180" s="6">
        <v>10.981</v>
      </c>
      <c r="W180" s="6">
        <v>12.595</v>
      </c>
      <c r="X180" s="6">
        <v>13.172</v>
      </c>
      <c r="Y180" s="6">
        <v>20.489</v>
      </c>
      <c r="Z180" s="6">
        <v>20.517</v>
      </c>
      <c r="AA180" s="6">
        <v>301.879</v>
      </c>
      <c r="AB180" s="6">
        <v>302.489</v>
      </c>
    </row>
    <row r="181" spans="13:28" ht="12.75">
      <c r="M181" s="6"/>
      <c r="N181" s="6">
        <f t="shared" si="7"/>
        <v>40</v>
      </c>
      <c r="O181" s="6">
        <v>302.004</v>
      </c>
      <c r="P181" s="6">
        <v>302.113</v>
      </c>
      <c r="Q181" s="6">
        <v>947.658</v>
      </c>
      <c r="R181" s="6">
        <v>947.773</v>
      </c>
      <c r="S181" s="6">
        <v>16.3</v>
      </c>
      <c r="T181" s="6">
        <v>16.695</v>
      </c>
      <c r="U181" s="6">
        <v>13.841</v>
      </c>
      <c r="V181" s="6">
        <v>14.359</v>
      </c>
      <c r="W181" s="6">
        <v>8.542</v>
      </c>
      <c r="X181" s="6">
        <v>8.834</v>
      </c>
      <c r="Y181" s="6">
        <v>25.084</v>
      </c>
      <c r="Z181" s="6">
        <v>26.54</v>
      </c>
      <c r="AA181" s="6">
        <v>291.442</v>
      </c>
      <c r="AB181" s="6">
        <v>293.469</v>
      </c>
    </row>
    <row r="182" spans="13:28" ht="12.75">
      <c r="M182" s="6"/>
      <c r="N182" s="6">
        <f t="shared" si="7"/>
        <v>50</v>
      </c>
      <c r="O182" s="6">
        <v>292.197</v>
      </c>
      <c r="P182" s="6">
        <v>292.856</v>
      </c>
      <c r="Q182" s="6">
        <v>948.402</v>
      </c>
      <c r="R182" s="6">
        <v>949.215</v>
      </c>
      <c r="S182" s="6">
        <v>11.575</v>
      </c>
      <c r="T182" s="6">
        <v>12.045</v>
      </c>
      <c r="U182" s="6">
        <v>17.882</v>
      </c>
      <c r="V182" s="6">
        <v>18.123</v>
      </c>
      <c r="W182" s="6">
        <v>5.646</v>
      </c>
      <c r="X182" s="6">
        <v>5.704</v>
      </c>
      <c r="Y182" s="6">
        <v>30.861</v>
      </c>
      <c r="Z182" s="6">
        <v>31.962</v>
      </c>
      <c r="AA182" s="6">
        <v>282.741</v>
      </c>
      <c r="AB182" s="6">
        <v>284.584</v>
      </c>
    </row>
    <row r="183" spans="13:28" ht="12.75">
      <c r="M183" s="6"/>
      <c r="N183" s="6">
        <f t="shared" si="7"/>
        <v>60</v>
      </c>
      <c r="O183" s="6">
        <v>289.152</v>
      </c>
      <c r="P183" s="6">
        <v>293.776</v>
      </c>
      <c r="Q183" s="6">
        <v>949.799</v>
      </c>
      <c r="R183" s="6">
        <v>950.008</v>
      </c>
      <c r="S183" s="6">
        <v>10.925</v>
      </c>
      <c r="T183" s="6">
        <v>11.461</v>
      </c>
      <c r="U183" s="6">
        <v>17.368</v>
      </c>
      <c r="V183" s="6">
        <v>18.581</v>
      </c>
      <c r="W183" s="6">
        <v>5.161</v>
      </c>
      <c r="X183" s="6">
        <v>5.288</v>
      </c>
      <c r="Y183" s="6">
        <v>30.781</v>
      </c>
      <c r="Z183" s="6">
        <v>32.364</v>
      </c>
      <c r="AA183" s="6">
        <v>281.901</v>
      </c>
      <c r="AB183" s="6">
        <v>284.234</v>
      </c>
    </row>
    <row r="184" spans="13:28" ht="12.75">
      <c r="M184" s="6"/>
      <c r="N184" s="6">
        <f t="shared" si="7"/>
        <v>70</v>
      </c>
      <c r="O184" s="6">
        <v>295.331</v>
      </c>
      <c r="P184" s="6">
        <v>298.284</v>
      </c>
      <c r="Q184" s="6">
        <v>950.744</v>
      </c>
      <c r="R184" s="6">
        <v>951.255</v>
      </c>
      <c r="S184" s="6">
        <v>13.454</v>
      </c>
      <c r="T184" s="6">
        <v>13.483</v>
      </c>
      <c r="U184" s="6">
        <v>14.28</v>
      </c>
      <c r="V184" s="6">
        <v>15.2</v>
      </c>
      <c r="W184" s="6">
        <v>6.381</v>
      </c>
      <c r="X184" s="6">
        <v>6.548</v>
      </c>
      <c r="Y184" s="6">
        <v>27.263</v>
      </c>
      <c r="Z184" s="6">
        <v>27.387</v>
      </c>
      <c r="AA184" s="6">
        <v>287.302</v>
      </c>
      <c r="AB184" s="6">
        <v>290.1</v>
      </c>
    </row>
    <row r="185" spans="13:28" ht="12.75">
      <c r="M185" s="6"/>
      <c r="N185" s="6">
        <f t="shared" si="7"/>
        <v>80</v>
      </c>
      <c r="O185" s="6">
        <v>293.022</v>
      </c>
      <c r="P185" s="6">
        <v>297.673</v>
      </c>
      <c r="Q185" s="6">
        <v>951.391</v>
      </c>
      <c r="R185" s="6">
        <v>952.802</v>
      </c>
      <c r="S185" s="6">
        <v>12.303</v>
      </c>
      <c r="T185" s="6">
        <v>12.917</v>
      </c>
      <c r="U185" s="6">
        <v>14.361</v>
      </c>
      <c r="V185" s="6">
        <v>15.323</v>
      </c>
      <c r="W185" s="6">
        <v>5.798</v>
      </c>
      <c r="X185" s="6">
        <v>5.886</v>
      </c>
      <c r="Y185" s="6">
        <v>26.781</v>
      </c>
      <c r="Z185" s="6">
        <v>28.59</v>
      </c>
      <c r="AA185" s="6">
        <v>287.246</v>
      </c>
      <c r="AB185" s="6">
        <v>288.2</v>
      </c>
    </row>
    <row r="186" spans="13:28" ht="12.75">
      <c r="M186" s="6"/>
      <c r="N186" s="6">
        <f t="shared" si="7"/>
        <v>90</v>
      </c>
      <c r="O186" s="6">
        <v>293.41</v>
      </c>
      <c r="P186" s="6">
        <v>294.003</v>
      </c>
      <c r="Q186" s="6">
        <v>952.538</v>
      </c>
      <c r="R186" s="6">
        <v>953.853</v>
      </c>
      <c r="S186" s="6">
        <v>11.417</v>
      </c>
      <c r="T186" s="6">
        <v>11.902</v>
      </c>
      <c r="U186" s="6">
        <v>14.971</v>
      </c>
      <c r="V186" s="6">
        <v>15.091</v>
      </c>
      <c r="W186" s="6">
        <v>5.078</v>
      </c>
      <c r="X186" s="6">
        <v>5.294</v>
      </c>
      <c r="Y186" s="6">
        <v>27.27</v>
      </c>
      <c r="Z186" s="6">
        <v>29.114</v>
      </c>
      <c r="AA186" s="6">
        <v>285.613</v>
      </c>
      <c r="AB186" s="6">
        <v>287.517</v>
      </c>
    </row>
    <row r="187" spans="13:28" ht="12.75">
      <c r="M187" s="6"/>
      <c r="N187" s="6">
        <f t="shared" si="7"/>
        <v>100</v>
      </c>
      <c r="O187" s="6">
        <v>298.63</v>
      </c>
      <c r="P187" s="6">
        <v>298.632</v>
      </c>
      <c r="Q187" s="6">
        <v>953.386</v>
      </c>
      <c r="R187" s="6">
        <v>955.205</v>
      </c>
      <c r="S187" s="6">
        <v>13.71</v>
      </c>
      <c r="T187" s="6">
        <v>14.081</v>
      </c>
      <c r="U187" s="6">
        <v>11.934</v>
      </c>
      <c r="V187" s="6">
        <v>12.281</v>
      </c>
      <c r="W187" s="6">
        <v>6.327</v>
      </c>
      <c r="X187" s="6">
        <v>6.363</v>
      </c>
      <c r="Y187" s="6">
        <v>23.827</v>
      </c>
      <c r="Z187" s="6">
        <v>24.601</v>
      </c>
      <c r="AA187" s="6">
        <v>291.504</v>
      </c>
      <c r="AB187" s="6">
        <v>292.133</v>
      </c>
    </row>
    <row r="188" spans="13:28" ht="12.75">
      <c r="M188" s="6"/>
      <c r="N188" s="6">
        <f t="shared" si="7"/>
        <v>110</v>
      </c>
      <c r="O188" s="6">
        <v>290.063</v>
      </c>
      <c r="P188" s="6">
        <v>295.47</v>
      </c>
      <c r="Q188" s="6">
        <v>954.734</v>
      </c>
      <c r="R188" s="6">
        <v>956.058</v>
      </c>
      <c r="S188" s="6">
        <v>10.771</v>
      </c>
      <c r="T188" s="6">
        <v>10.859</v>
      </c>
      <c r="U188" s="6">
        <v>13.803</v>
      </c>
      <c r="V188" s="6">
        <v>14.659</v>
      </c>
      <c r="W188" s="6">
        <v>4.473</v>
      </c>
      <c r="X188" s="6">
        <v>4.505</v>
      </c>
      <c r="Y188" s="6">
        <v>27.478</v>
      </c>
      <c r="Z188" s="6">
        <v>27.691</v>
      </c>
      <c r="AA188" s="6">
        <v>285.473</v>
      </c>
      <c r="AB188" s="6">
        <v>287.583</v>
      </c>
    </row>
    <row r="189" spans="13:28" ht="12.75">
      <c r="M189" s="6"/>
      <c r="N189" s="6">
        <f t="shared" si="7"/>
        <v>120</v>
      </c>
      <c r="O189" s="6">
        <v>287.044</v>
      </c>
      <c r="P189" s="6">
        <v>289.536</v>
      </c>
      <c r="Q189" s="6">
        <v>955.784</v>
      </c>
      <c r="R189" s="6">
        <v>957.213</v>
      </c>
      <c r="S189" s="6">
        <v>8.491</v>
      </c>
      <c r="T189" s="6">
        <v>8.765</v>
      </c>
      <c r="U189" s="6">
        <v>15.703</v>
      </c>
      <c r="V189" s="6">
        <v>16.168</v>
      </c>
      <c r="W189" s="6">
        <v>3.184</v>
      </c>
      <c r="X189" s="6">
        <v>3.334</v>
      </c>
      <c r="Y189" s="6">
        <v>29.967</v>
      </c>
      <c r="Z189" s="6">
        <v>30.571</v>
      </c>
      <c r="AA189" s="6">
        <v>281.91</v>
      </c>
      <c r="AB189" s="6">
        <v>283.253</v>
      </c>
    </row>
    <row r="190" spans="13:28" ht="12.75">
      <c r="M190" s="6"/>
      <c r="N190" s="6">
        <f t="shared" si="7"/>
        <v>130</v>
      </c>
      <c r="O190" s="6">
        <v>283.057</v>
      </c>
      <c r="P190" s="6">
        <v>283.562</v>
      </c>
      <c r="Q190" s="6">
        <v>956.691</v>
      </c>
      <c r="R190" s="6">
        <v>958.514</v>
      </c>
      <c r="S190" s="6">
        <v>6.333</v>
      </c>
      <c r="T190" s="6">
        <v>6.614</v>
      </c>
      <c r="U190" s="6">
        <v>18.159</v>
      </c>
      <c r="V190" s="6">
        <v>18.206</v>
      </c>
      <c r="W190" s="6">
        <v>2.144</v>
      </c>
      <c r="X190" s="6">
        <v>2.193</v>
      </c>
      <c r="Y190" s="6">
        <v>33.169</v>
      </c>
      <c r="Z190" s="6">
        <v>34.036</v>
      </c>
      <c r="AA190" s="6">
        <v>277.182</v>
      </c>
      <c r="AB190" s="6">
        <v>279.072</v>
      </c>
    </row>
    <row r="191" spans="13:28" ht="12.75">
      <c r="M191" s="6"/>
      <c r="N191" s="6">
        <f t="shared" si="7"/>
        <v>140</v>
      </c>
      <c r="O191" s="6">
        <v>293.283</v>
      </c>
      <c r="P191" s="6">
        <v>294.502</v>
      </c>
      <c r="Q191" s="6">
        <v>957.944</v>
      </c>
      <c r="R191" s="6">
        <v>959.471</v>
      </c>
      <c r="S191" s="6">
        <v>10.579</v>
      </c>
      <c r="T191" s="6">
        <v>10.638</v>
      </c>
      <c r="U191" s="6">
        <v>11.286</v>
      </c>
      <c r="V191" s="6">
        <v>11.983</v>
      </c>
      <c r="W191" s="6">
        <v>3.903</v>
      </c>
      <c r="X191" s="6">
        <v>4.05</v>
      </c>
      <c r="Y191" s="6">
        <v>24.58</v>
      </c>
      <c r="Z191" s="6">
        <v>24.92</v>
      </c>
      <c r="AA191" s="6">
        <v>288.084</v>
      </c>
      <c r="AB191" s="6">
        <v>289.837</v>
      </c>
    </row>
    <row r="192" spans="13:28" ht="12.75">
      <c r="M192" s="6"/>
      <c r="N192" s="6">
        <f t="shared" si="7"/>
        <v>150</v>
      </c>
      <c r="O192" s="6">
        <v>288.112</v>
      </c>
      <c r="P192" s="6">
        <v>290.855</v>
      </c>
      <c r="Q192" s="6">
        <v>959.054</v>
      </c>
      <c r="R192" s="6">
        <v>960.573</v>
      </c>
      <c r="S192" s="6">
        <v>8.259</v>
      </c>
      <c r="T192" s="6">
        <v>8.308</v>
      </c>
      <c r="U192" s="6">
        <v>12.823</v>
      </c>
      <c r="V192" s="6">
        <v>13.503</v>
      </c>
      <c r="W192" s="6">
        <v>2.683</v>
      </c>
      <c r="X192" s="6">
        <v>2.789</v>
      </c>
      <c r="Y192" s="6">
        <v>26.492</v>
      </c>
      <c r="Z192" s="6">
        <v>28.279</v>
      </c>
      <c r="AA192" s="6">
        <v>283.64</v>
      </c>
      <c r="AB192" s="6">
        <v>286.487</v>
      </c>
    </row>
    <row r="193" spans="13:28" ht="12.75">
      <c r="M193" s="6"/>
      <c r="N193" s="6">
        <f t="shared" si="7"/>
        <v>160</v>
      </c>
      <c r="O193" s="6">
        <v>286.662</v>
      </c>
      <c r="P193" s="6">
        <v>287.819</v>
      </c>
      <c r="Q193" s="6">
        <v>960.511</v>
      </c>
      <c r="R193" s="6">
        <v>961.331</v>
      </c>
      <c r="S193" s="6">
        <v>6.99</v>
      </c>
      <c r="T193" s="6">
        <v>7.036</v>
      </c>
      <c r="U193" s="6">
        <v>13.262</v>
      </c>
      <c r="V193" s="6">
        <v>14.044</v>
      </c>
      <c r="W193" s="6">
        <v>2.042</v>
      </c>
      <c r="X193" s="6">
        <v>2.099</v>
      </c>
      <c r="Y193" s="6">
        <v>28.091</v>
      </c>
      <c r="Z193" s="6">
        <v>28.915</v>
      </c>
      <c r="AA193" s="6">
        <v>283.13</v>
      </c>
      <c r="AB193" s="6">
        <v>283.452</v>
      </c>
    </row>
    <row r="194" spans="13:28" ht="12.75">
      <c r="M194" s="6"/>
      <c r="N194" s="6">
        <f t="shared" si="7"/>
        <v>170</v>
      </c>
      <c r="O194" s="6">
        <v>291.595</v>
      </c>
      <c r="P194" s="6">
        <v>292.045</v>
      </c>
      <c r="Q194" s="6">
        <v>961.825</v>
      </c>
      <c r="R194" s="6">
        <v>962.235</v>
      </c>
      <c r="S194" s="6">
        <v>8.468</v>
      </c>
      <c r="T194" s="6">
        <v>8.861</v>
      </c>
      <c r="U194" s="6">
        <v>10.048</v>
      </c>
      <c r="V194" s="6">
        <v>10.747</v>
      </c>
      <c r="W194" s="6">
        <v>2.587</v>
      </c>
      <c r="X194" s="6">
        <v>2.598</v>
      </c>
      <c r="Y194" s="6">
        <v>23.464</v>
      </c>
      <c r="Z194" s="6">
        <v>24.819</v>
      </c>
      <c r="AA194" s="6">
        <v>287.25</v>
      </c>
      <c r="AB194" s="6">
        <v>289.251</v>
      </c>
    </row>
    <row r="195" spans="13:28" ht="12.75">
      <c r="M195" s="6"/>
      <c r="N195" s="6">
        <f t="shared" si="7"/>
        <v>180</v>
      </c>
      <c r="O195" s="6">
        <v>296.57</v>
      </c>
      <c r="P195" s="6">
        <v>299.038</v>
      </c>
      <c r="Q195" s="6">
        <v>962.524</v>
      </c>
      <c r="R195" s="6">
        <v>963.755</v>
      </c>
      <c r="S195" s="6">
        <v>11.276</v>
      </c>
      <c r="T195" s="6">
        <v>11.671</v>
      </c>
      <c r="U195" s="6">
        <v>6.823</v>
      </c>
      <c r="V195" s="6">
        <v>6.969</v>
      </c>
      <c r="W195" s="6">
        <v>3.567</v>
      </c>
      <c r="X195" s="6">
        <v>3.631</v>
      </c>
      <c r="Y195" s="6">
        <v>18.243</v>
      </c>
      <c r="Z195" s="6">
        <v>19.478</v>
      </c>
      <c r="AA195" s="6">
        <v>293.145</v>
      </c>
      <c r="AB195" s="6">
        <v>296.083</v>
      </c>
    </row>
    <row r="196" spans="13:28" ht="12.75">
      <c r="M196" s="6"/>
      <c r="N196" s="6">
        <f t="shared" si="7"/>
        <v>190</v>
      </c>
      <c r="O196" s="6">
        <v>288.815</v>
      </c>
      <c r="P196" s="6">
        <v>294.06</v>
      </c>
      <c r="Q196" s="6">
        <v>964.043</v>
      </c>
      <c r="R196" s="6">
        <v>964.46</v>
      </c>
      <c r="S196" s="6">
        <v>7.613</v>
      </c>
      <c r="T196" s="6">
        <v>7.703</v>
      </c>
      <c r="U196" s="6">
        <v>8.67</v>
      </c>
      <c r="V196" s="6">
        <v>9.109</v>
      </c>
      <c r="W196" s="6">
        <v>1.816</v>
      </c>
      <c r="X196" s="6">
        <v>1.852</v>
      </c>
      <c r="Y196" s="6">
        <v>22.143</v>
      </c>
      <c r="Z196" s="6">
        <v>23.712</v>
      </c>
      <c r="AA196" s="6">
        <v>287.654</v>
      </c>
      <c r="AB196" s="6">
        <v>289.866</v>
      </c>
    </row>
    <row r="197" spans="13:28" ht="12.75">
      <c r="M197" s="6"/>
      <c r="N197" s="6">
        <f t="shared" si="7"/>
        <v>200</v>
      </c>
      <c r="O197" s="6">
        <v>296.76</v>
      </c>
      <c r="P197" s="6">
        <v>302.578</v>
      </c>
      <c r="Q197" s="6">
        <v>965.261</v>
      </c>
      <c r="R197" s="6">
        <v>965.467</v>
      </c>
      <c r="S197" s="6">
        <v>11.691</v>
      </c>
      <c r="T197" s="6">
        <v>12.063</v>
      </c>
      <c r="U197" s="6">
        <v>4.512</v>
      </c>
      <c r="V197" s="6">
        <v>4.581</v>
      </c>
      <c r="W197" s="6">
        <v>3.162</v>
      </c>
      <c r="X197" s="6">
        <v>3.19</v>
      </c>
      <c r="Y197" s="6">
        <v>15.433</v>
      </c>
      <c r="Z197" s="6">
        <v>16.028</v>
      </c>
      <c r="AA197" s="6">
        <v>296.254</v>
      </c>
      <c r="AB197" s="6">
        <v>298.491</v>
      </c>
    </row>
    <row r="198" spans="13:28" ht="12.75">
      <c r="M198" s="6"/>
      <c r="N198" s="6">
        <f t="shared" si="7"/>
        <v>210</v>
      </c>
      <c r="O198" s="6">
        <v>307.415</v>
      </c>
      <c r="P198" s="6">
        <v>307.817</v>
      </c>
      <c r="Q198" s="6">
        <v>966.019</v>
      </c>
      <c r="R198" s="6">
        <v>966.936</v>
      </c>
      <c r="S198" s="6">
        <v>17.004</v>
      </c>
      <c r="T198" s="6">
        <v>17.826</v>
      </c>
      <c r="U198" s="6">
        <v>1.703</v>
      </c>
      <c r="V198" s="6">
        <v>1.812</v>
      </c>
      <c r="W198" s="6">
        <v>5.172</v>
      </c>
      <c r="X198" s="6">
        <v>5.358</v>
      </c>
      <c r="Y198" s="6">
        <v>9.437</v>
      </c>
      <c r="Z198" s="6">
        <v>9.594</v>
      </c>
      <c r="AA198" s="6">
        <v>304.645</v>
      </c>
      <c r="AB198" s="6">
        <v>306.813</v>
      </c>
    </row>
    <row r="199" spans="13:28" ht="12.75">
      <c r="M199" s="6"/>
      <c r="N199" s="6">
        <f t="shared" si="7"/>
        <v>220</v>
      </c>
      <c r="O199" s="6">
        <v>294.551</v>
      </c>
      <c r="P199" s="6">
        <v>298.236</v>
      </c>
      <c r="Q199" s="6">
        <v>967.126</v>
      </c>
      <c r="R199" s="6">
        <v>968.06</v>
      </c>
      <c r="S199" s="6">
        <v>8.706</v>
      </c>
      <c r="T199" s="6">
        <v>8.823</v>
      </c>
      <c r="U199" s="6">
        <v>3.654</v>
      </c>
      <c r="V199" s="6">
        <v>3.851</v>
      </c>
      <c r="W199" s="6">
        <v>1.316</v>
      </c>
      <c r="X199" s="6">
        <v>1.383</v>
      </c>
      <c r="Y199" s="6">
        <v>15.884</v>
      </c>
      <c r="Z199" s="6">
        <v>16.653</v>
      </c>
      <c r="AA199" s="6">
        <v>294.456</v>
      </c>
      <c r="AB199" s="6">
        <v>295.602</v>
      </c>
    </row>
    <row r="200" spans="13:28" ht="12.75">
      <c r="M200" s="6"/>
      <c r="N200" s="6">
        <f t="shared" si="7"/>
        <v>230</v>
      </c>
      <c r="O200" s="6">
        <v>288.972</v>
      </c>
      <c r="P200" s="6">
        <v>290.86</v>
      </c>
      <c r="Q200" s="6">
        <v>968.089</v>
      </c>
      <c r="R200" s="6">
        <v>969.33</v>
      </c>
      <c r="S200" s="6">
        <v>4.285</v>
      </c>
      <c r="T200" s="6">
        <v>4.361</v>
      </c>
      <c r="U200" s="6">
        <v>5.17</v>
      </c>
      <c r="V200" s="6">
        <v>5.42</v>
      </c>
      <c r="W200" s="6">
        <v>0.236</v>
      </c>
      <c r="X200" s="6">
        <v>0.236</v>
      </c>
      <c r="Y200" s="6">
        <v>21.144</v>
      </c>
      <c r="Z200" s="6">
        <v>21.179</v>
      </c>
      <c r="AA200" s="6">
        <v>288.254</v>
      </c>
      <c r="AB200" s="6">
        <v>289.796</v>
      </c>
    </row>
    <row r="201" spans="13:28" ht="12.75">
      <c r="M201" s="6"/>
      <c r="N201" s="6">
        <f t="shared" si="7"/>
        <v>240</v>
      </c>
      <c r="O201" s="6">
        <v>287.144</v>
      </c>
      <c r="P201" s="6">
        <v>290.701</v>
      </c>
      <c r="Q201" s="6">
        <v>969.718</v>
      </c>
      <c r="R201" s="6">
        <v>969.937</v>
      </c>
      <c r="S201" s="6">
        <v>2.665</v>
      </c>
      <c r="T201" s="6">
        <v>2.703</v>
      </c>
      <c r="U201" s="6">
        <v>4.099</v>
      </c>
      <c r="V201" s="6">
        <v>4.308</v>
      </c>
      <c r="W201" s="6">
        <v>0.02</v>
      </c>
      <c r="X201" s="6">
        <v>0.021</v>
      </c>
      <c r="Y201" s="6">
        <v>20.845</v>
      </c>
      <c r="Z201" s="6">
        <v>22.189</v>
      </c>
      <c r="AA201" s="6">
        <v>287.186</v>
      </c>
      <c r="AB201" s="6">
        <v>289.771</v>
      </c>
    </row>
    <row r="202" spans="13:28" ht="12.75">
      <c r="M202" s="6"/>
      <c r="N202" s="6">
        <v>-999</v>
      </c>
      <c r="O202" s="6">
        <v>295.524</v>
      </c>
      <c r="P202" s="6">
        <v>295.524</v>
      </c>
      <c r="Q202" s="6">
        <v>970.946</v>
      </c>
      <c r="R202" s="6">
        <v>970.946</v>
      </c>
      <c r="S202" s="6">
        <v>5.524</v>
      </c>
      <c r="T202" s="6">
        <v>5.524</v>
      </c>
      <c r="U202" s="6">
        <v>0</v>
      </c>
      <c r="V202" s="6">
        <v>0</v>
      </c>
      <c r="W202" s="6">
        <v>0</v>
      </c>
      <c r="X202" s="6">
        <v>0</v>
      </c>
      <c r="Y202" s="6">
        <v>14.475</v>
      </c>
      <c r="Z202" s="6">
        <v>14.475</v>
      </c>
      <c r="AA202" s="6">
        <v>295.524</v>
      </c>
      <c r="AB202" s="6">
        <v>295.524</v>
      </c>
    </row>
    <row r="203" spans="13:28" ht="12.75">
      <c r="M203" s="6" t="s">
        <v>56</v>
      </c>
      <c r="N203" s="6">
        <v>0</v>
      </c>
      <c r="O203" s="6">
        <v>292.918</v>
      </c>
      <c r="P203" s="6">
        <v>297.814</v>
      </c>
      <c r="Q203" s="6">
        <v>943.047</v>
      </c>
      <c r="R203" s="6">
        <v>943.66</v>
      </c>
      <c r="S203" s="6">
        <v>13.41</v>
      </c>
      <c r="T203" s="6">
        <v>13.988</v>
      </c>
      <c r="U203" s="6">
        <v>19.182</v>
      </c>
      <c r="V203" s="6">
        <v>19.444</v>
      </c>
      <c r="W203" s="6">
        <v>7.148</v>
      </c>
      <c r="X203" s="6">
        <v>7.369</v>
      </c>
      <c r="Y203" s="6">
        <v>31.834</v>
      </c>
      <c r="Z203" s="6">
        <v>32.773</v>
      </c>
      <c r="AA203" s="6">
        <v>283.113</v>
      </c>
      <c r="AB203" s="6">
        <v>285.329</v>
      </c>
    </row>
    <row r="204" spans="13:28" ht="12.75">
      <c r="M204" s="6"/>
      <c r="N204" s="6">
        <f>N203+10</f>
        <v>10</v>
      </c>
      <c r="O204" s="6">
        <v>295.609</v>
      </c>
      <c r="P204" s="6">
        <v>300.834</v>
      </c>
      <c r="Q204" s="6">
        <v>943.744</v>
      </c>
      <c r="R204" s="6">
        <v>945.14</v>
      </c>
      <c r="S204" s="6">
        <v>14.782</v>
      </c>
      <c r="T204" s="6">
        <v>15.013</v>
      </c>
      <c r="U204" s="6">
        <v>17.078</v>
      </c>
      <c r="V204" s="6">
        <v>17.752</v>
      </c>
      <c r="W204" s="6">
        <v>7.819</v>
      </c>
      <c r="X204" s="6">
        <v>8.076</v>
      </c>
      <c r="Y204" s="6">
        <v>29.033</v>
      </c>
      <c r="Z204" s="6">
        <v>30.804</v>
      </c>
      <c r="AA204" s="6">
        <v>286.268</v>
      </c>
      <c r="AB204" s="6">
        <v>288.555</v>
      </c>
    </row>
    <row r="205" spans="13:28" ht="12.75">
      <c r="M205" s="6"/>
      <c r="N205" s="6">
        <f aca="true" t="shared" si="8" ref="N205:N227">N204+10</f>
        <v>20</v>
      </c>
      <c r="O205" s="6">
        <v>300.404</v>
      </c>
      <c r="P205" s="6">
        <v>302.725</v>
      </c>
      <c r="Q205" s="6">
        <v>944.782</v>
      </c>
      <c r="R205" s="6">
        <v>946.282</v>
      </c>
      <c r="S205" s="6">
        <v>16.115</v>
      </c>
      <c r="T205" s="6">
        <v>16.758</v>
      </c>
      <c r="U205" s="6">
        <v>15.324</v>
      </c>
      <c r="V205" s="6">
        <v>15.443</v>
      </c>
      <c r="W205" s="6">
        <v>8.762</v>
      </c>
      <c r="X205" s="6">
        <v>8.95</v>
      </c>
      <c r="Y205" s="6">
        <v>27.26</v>
      </c>
      <c r="Z205" s="6">
        <v>27.299</v>
      </c>
      <c r="AA205" s="6">
        <v>290.303</v>
      </c>
      <c r="AB205" s="6">
        <v>291.858</v>
      </c>
    </row>
    <row r="206" spans="13:28" ht="12.75">
      <c r="M206" s="6"/>
      <c r="N206" s="6">
        <f t="shared" si="8"/>
        <v>30</v>
      </c>
      <c r="O206" s="6">
        <v>288.387</v>
      </c>
      <c r="P206" s="6">
        <v>293.727</v>
      </c>
      <c r="Q206" s="6">
        <v>946.316</v>
      </c>
      <c r="R206" s="6">
        <v>946.929</v>
      </c>
      <c r="S206" s="6">
        <v>11.426</v>
      </c>
      <c r="T206" s="6">
        <v>11.53</v>
      </c>
      <c r="U206" s="6">
        <v>19.319</v>
      </c>
      <c r="V206" s="6">
        <v>20.462</v>
      </c>
      <c r="W206" s="6">
        <v>5.512</v>
      </c>
      <c r="X206" s="6">
        <v>5.782</v>
      </c>
      <c r="Y206" s="6">
        <v>33.174</v>
      </c>
      <c r="Z206" s="6">
        <v>33.942</v>
      </c>
      <c r="AA206" s="6">
        <v>281.028</v>
      </c>
      <c r="AB206" s="6">
        <v>281.714</v>
      </c>
    </row>
    <row r="207" spans="13:28" ht="12.75">
      <c r="M207" s="6"/>
      <c r="N207" s="6">
        <f t="shared" si="8"/>
        <v>40</v>
      </c>
      <c r="O207" s="6">
        <v>283.752</v>
      </c>
      <c r="P207" s="6">
        <v>284.662</v>
      </c>
      <c r="Q207" s="6">
        <v>946.917</v>
      </c>
      <c r="R207" s="6">
        <v>948.513</v>
      </c>
      <c r="S207" s="6">
        <v>8.637</v>
      </c>
      <c r="T207" s="6">
        <v>8.75</v>
      </c>
      <c r="U207" s="6">
        <v>22.72</v>
      </c>
      <c r="V207" s="6">
        <v>23.611</v>
      </c>
      <c r="W207" s="6">
        <v>3.944</v>
      </c>
      <c r="X207" s="6">
        <v>3.992</v>
      </c>
      <c r="Y207" s="6">
        <v>36.725</v>
      </c>
      <c r="Z207" s="6">
        <v>39.199</v>
      </c>
      <c r="AA207" s="6">
        <v>274.256</v>
      </c>
      <c r="AB207" s="6">
        <v>276.088</v>
      </c>
    </row>
    <row r="208" spans="13:28" ht="12.75">
      <c r="M208" s="6"/>
      <c r="N208" s="6">
        <f t="shared" si="8"/>
        <v>50</v>
      </c>
      <c r="O208" s="6">
        <v>281.215</v>
      </c>
      <c r="P208" s="6">
        <v>282.919</v>
      </c>
      <c r="Q208" s="6">
        <v>948.653</v>
      </c>
      <c r="R208" s="6">
        <v>948.964</v>
      </c>
      <c r="S208" s="6">
        <v>7.707</v>
      </c>
      <c r="T208" s="6">
        <v>7.874</v>
      </c>
      <c r="U208" s="6">
        <v>23.458</v>
      </c>
      <c r="V208" s="6">
        <v>24.33</v>
      </c>
      <c r="W208" s="6">
        <v>3.389</v>
      </c>
      <c r="X208" s="6">
        <v>3.435</v>
      </c>
      <c r="Y208" s="6">
        <v>37.841</v>
      </c>
      <c r="Z208" s="6">
        <v>40.277</v>
      </c>
      <c r="AA208" s="6">
        <v>272.75</v>
      </c>
      <c r="AB208" s="6">
        <v>274.29</v>
      </c>
    </row>
    <row r="209" spans="13:28" ht="12.75">
      <c r="M209" s="6"/>
      <c r="N209" s="6">
        <f t="shared" si="8"/>
        <v>60</v>
      </c>
      <c r="O209" s="6">
        <v>285.73</v>
      </c>
      <c r="P209" s="6">
        <v>285.9</v>
      </c>
      <c r="Q209" s="6">
        <v>949.144</v>
      </c>
      <c r="R209" s="6">
        <v>950.663</v>
      </c>
      <c r="S209" s="6">
        <v>8.837</v>
      </c>
      <c r="T209" s="6">
        <v>9.034</v>
      </c>
      <c r="U209" s="6">
        <v>20.64</v>
      </c>
      <c r="V209" s="6">
        <v>21.529</v>
      </c>
      <c r="W209" s="6">
        <v>3.955</v>
      </c>
      <c r="X209" s="6">
        <v>3.964</v>
      </c>
      <c r="Y209" s="6">
        <v>35.21</v>
      </c>
      <c r="Z209" s="6">
        <v>36.139</v>
      </c>
      <c r="AA209" s="6">
        <v>276.64</v>
      </c>
      <c r="AB209" s="6">
        <v>278.523</v>
      </c>
    </row>
    <row r="210" spans="13:28" ht="12.75">
      <c r="M210" s="6"/>
      <c r="N210" s="6">
        <f t="shared" si="8"/>
        <v>70</v>
      </c>
      <c r="O210" s="6">
        <v>293.824</v>
      </c>
      <c r="P210" s="6">
        <v>299.194</v>
      </c>
      <c r="Q210" s="6">
        <v>950.443</v>
      </c>
      <c r="R210" s="6">
        <v>951.556</v>
      </c>
      <c r="S210" s="6">
        <v>13.251</v>
      </c>
      <c r="T210" s="6">
        <v>13.396</v>
      </c>
      <c r="U210" s="6">
        <v>14.492</v>
      </c>
      <c r="V210" s="6">
        <v>15.268</v>
      </c>
      <c r="W210" s="6">
        <v>6.285</v>
      </c>
      <c r="X210" s="6">
        <v>6.47</v>
      </c>
      <c r="Y210" s="6">
        <v>26.79</v>
      </c>
      <c r="Z210" s="6">
        <v>28.256</v>
      </c>
      <c r="AA210" s="6">
        <v>288.038</v>
      </c>
      <c r="AB210" s="6">
        <v>288.783</v>
      </c>
    </row>
    <row r="211" spans="13:28" ht="12.75">
      <c r="M211" s="6"/>
      <c r="N211" s="6">
        <f t="shared" si="8"/>
        <v>80</v>
      </c>
      <c r="O211" s="6">
        <v>283.258</v>
      </c>
      <c r="P211" s="6">
        <v>285.346</v>
      </c>
      <c r="Q211" s="6">
        <v>951.444</v>
      </c>
      <c r="R211" s="6">
        <v>952.749</v>
      </c>
      <c r="S211" s="6">
        <v>7.836</v>
      </c>
      <c r="T211" s="6">
        <v>8.172</v>
      </c>
      <c r="U211" s="6">
        <v>20.063</v>
      </c>
      <c r="V211" s="6">
        <v>21.512</v>
      </c>
      <c r="W211" s="6">
        <v>3.242</v>
      </c>
      <c r="X211" s="6">
        <v>3.385</v>
      </c>
      <c r="Y211" s="6">
        <v>34.87</v>
      </c>
      <c r="Z211" s="6">
        <v>36.547</v>
      </c>
      <c r="AA211" s="6">
        <v>276.884</v>
      </c>
      <c r="AB211" s="6">
        <v>277.042</v>
      </c>
    </row>
    <row r="212" spans="13:28" ht="12.75">
      <c r="M212" s="6"/>
      <c r="N212" s="6">
        <f t="shared" si="8"/>
        <v>90</v>
      </c>
      <c r="O212" s="6">
        <v>288.859</v>
      </c>
      <c r="P212" s="6">
        <v>293.096</v>
      </c>
      <c r="Q212" s="6">
        <v>952.634</v>
      </c>
      <c r="R212" s="6">
        <v>953.756</v>
      </c>
      <c r="S212" s="6">
        <v>10.295</v>
      </c>
      <c r="T212" s="6">
        <v>10.581</v>
      </c>
      <c r="U212" s="6">
        <v>16.142</v>
      </c>
      <c r="V212" s="6">
        <v>16.706</v>
      </c>
      <c r="W212" s="6">
        <v>4.41</v>
      </c>
      <c r="X212" s="6">
        <v>4.611</v>
      </c>
      <c r="Y212" s="6">
        <v>29.143</v>
      </c>
      <c r="Z212" s="6">
        <v>31.119</v>
      </c>
      <c r="AA212" s="6">
        <v>283.433</v>
      </c>
      <c r="AB212" s="6">
        <v>284.371</v>
      </c>
    </row>
    <row r="213" spans="13:28" ht="12.75">
      <c r="M213" s="6"/>
      <c r="N213" s="6">
        <f t="shared" si="8"/>
        <v>100</v>
      </c>
      <c r="O213" s="6">
        <v>292.923</v>
      </c>
      <c r="P213" s="6">
        <v>297.642</v>
      </c>
      <c r="Q213" s="6">
        <v>953.838</v>
      </c>
      <c r="R213" s="6">
        <v>954.753</v>
      </c>
      <c r="S213" s="6">
        <v>11.921</v>
      </c>
      <c r="T213" s="6">
        <v>12.493</v>
      </c>
      <c r="U213" s="6">
        <v>13.634</v>
      </c>
      <c r="V213" s="6">
        <v>13.637</v>
      </c>
      <c r="W213" s="6">
        <v>5.287</v>
      </c>
      <c r="X213" s="6">
        <v>5.469</v>
      </c>
      <c r="Y213" s="6">
        <v>26.001</v>
      </c>
      <c r="Z213" s="6">
        <v>26.926</v>
      </c>
      <c r="AA213" s="6">
        <v>288.089</v>
      </c>
      <c r="AB213" s="6">
        <v>289.003</v>
      </c>
    </row>
    <row r="214" spans="13:28" ht="12.75">
      <c r="M214" s="6"/>
      <c r="N214" s="6">
        <f t="shared" si="8"/>
        <v>110</v>
      </c>
      <c r="O214" s="6">
        <v>289.39</v>
      </c>
      <c r="P214" s="6">
        <v>294.609</v>
      </c>
      <c r="Q214" s="6">
        <v>954.587</v>
      </c>
      <c r="R214" s="6">
        <v>956.205</v>
      </c>
      <c r="S214" s="6">
        <v>10.399</v>
      </c>
      <c r="T214" s="6">
        <v>10.532</v>
      </c>
      <c r="U214" s="6">
        <v>14.278</v>
      </c>
      <c r="V214" s="6">
        <v>14.962</v>
      </c>
      <c r="W214" s="6">
        <v>4.282</v>
      </c>
      <c r="X214" s="6">
        <v>4.326</v>
      </c>
      <c r="Y214" s="6">
        <v>27.946</v>
      </c>
      <c r="Z214" s="6">
        <v>28.33</v>
      </c>
      <c r="AA214" s="6">
        <v>285.387</v>
      </c>
      <c r="AB214" s="6">
        <v>286.168</v>
      </c>
    </row>
    <row r="215" spans="13:28" ht="12.75">
      <c r="M215" s="6"/>
      <c r="N215" s="6">
        <f t="shared" si="8"/>
        <v>120</v>
      </c>
      <c r="O215" s="6">
        <v>292.233</v>
      </c>
      <c r="P215" s="6">
        <v>295.609</v>
      </c>
      <c r="Q215" s="6">
        <v>955.993</v>
      </c>
      <c r="R215" s="6">
        <v>957.004</v>
      </c>
      <c r="S215" s="6">
        <v>11.015</v>
      </c>
      <c r="T215" s="6">
        <v>11.246</v>
      </c>
      <c r="U215" s="6">
        <v>12.8</v>
      </c>
      <c r="V215" s="6">
        <v>13.202</v>
      </c>
      <c r="W215" s="6">
        <v>4.473</v>
      </c>
      <c r="X215" s="6">
        <v>4.584</v>
      </c>
      <c r="Y215" s="6">
        <v>25.726</v>
      </c>
      <c r="Z215" s="6">
        <v>26.476</v>
      </c>
      <c r="AA215" s="6">
        <v>287.455</v>
      </c>
      <c r="AB215" s="6">
        <v>288.746</v>
      </c>
    </row>
    <row r="216" spans="13:28" ht="12.75">
      <c r="M216" s="6"/>
      <c r="N216" s="6">
        <f t="shared" si="8"/>
        <v>130</v>
      </c>
      <c r="O216" s="6">
        <v>302.994</v>
      </c>
      <c r="P216" s="6">
        <v>304.685</v>
      </c>
      <c r="Q216" s="6">
        <v>956.945</v>
      </c>
      <c r="R216" s="6">
        <v>958.26</v>
      </c>
      <c r="S216" s="6">
        <v>16.114</v>
      </c>
      <c r="T216" s="6">
        <v>16.524</v>
      </c>
      <c r="U216" s="6">
        <v>8.046</v>
      </c>
      <c r="V216" s="6">
        <v>8.256</v>
      </c>
      <c r="W216" s="6">
        <v>7.176</v>
      </c>
      <c r="X216" s="6">
        <v>7.365</v>
      </c>
      <c r="Y216" s="6">
        <v>18.328</v>
      </c>
      <c r="Z216" s="6">
        <v>19.328</v>
      </c>
      <c r="AA216" s="6">
        <v>297.398</v>
      </c>
      <c r="AB216" s="6">
        <v>299.166</v>
      </c>
    </row>
    <row r="217" spans="13:28" ht="12.75">
      <c r="M217" s="6"/>
      <c r="N217" s="6">
        <f t="shared" si="8"/>
        <v>140</v>
      </c>
      <c r="O217" s="6">
        <v>300.295</v>
      </c>
      <c r="P217" s="6">
        <v>303.728</v>
      </c>
      <c r="Q217" s="6">
        <v>958.555</v>
      </c>
      <c r="R217" s="6">
        <v>958.86</v>
      </c>
      <c r="S217" s="6">
        <v>14.869</v>
      </c>
      <c r="T217" s="6">
        <v>15.195</v>
      </c>
      <c r="U217" s="6">
        <v>8.06</v>
      </c>
      <c r="V217" s="6">
        <v>8.291</v>
      </c>
      <c r="W217" s="6">
        <v>6.279</v>
      </c>
      <c r="X217" s="6">
        <v>6.375</v>
      </c>
      <c r="Y217" s="6">
        <v>18.796</v>
      </c>
      <c r="Z217" s="6">
        <v>19.641</v>
      </c>
      <c r="AA217" s="6">
        <v>295.525</v>
      </c>
      <c r="AB217" s="6">
        <v>298.362</v>
      </c>
    </row>
    <row r="218" spans="13:28" ht="12.75">
      <c r="M218" s="6"/>
      <c r="N218" s="6">
        <f t="shared" si="8"/>
        <v>150</v>
      </c>
      <c r="O218" s="6">
        <v>293.625</v>
      </c>
      <c r="P218" s="6">
        <v>298.85</v>
      </c>
      <c r="Q218" s="6">
        <v>959.709</v>
      </c>
      <c r="R218" s="6">
        <v>959.918</v>
      </c>
      <c r="S218" s="6">
        <v>11.452</v>
      </c>
      <c r="T218" s="6">
        <v>11.62</v>
      </c>
      <c r="U218" s="6">
        <v>9.636</v>
      </c>
      <c r="V218" s="6">
        <v>10.043</v>
      </c>
      <c r="W218" s="6">
        <v>4.18</v>
      </c>
      <c r="X218" s="6">
        <v>4.358</v>
      </c>
      <c r="Y218" s="6">
        <v>21.852</v>
      </c>
      <c r="Z218" s="6">
        <v>22.835</v>
      </c>
      <c r="AA218" s="6">
        <v>291.295</v>
      </c>
      <c r="AB218" s="6">
        <v>292.136</v>
      </c>
    </row>
    <row r="219" spans="13:28" ht="12.75">
      <c r="M219" s="6"/>
      <c r="N219" s="6">
        <f t="shared" si="8"/>
        <v>160</v>
      </c>
      <c r="O219" s="6">
        <v>288.09</v>
      </c>
      <c r="P219" s="6">
        <v>292.628</v>
      </c>
      <c r="Q219" s="6">
        <v>960.564</v>
      </c>
      <c r="R219" s="6">
        <v>961.278</v>
      </c>
      <c r="S219" s="6">
        <v>8.135</v>
      </c>
      <c r="T219" s="6">
        <v>8.549</v>
      </c>
      <c r="U219" s="6">
        <v>11.567</v>
      </c>
      <c r="V219" s="6">
        <v>12.308</v>
      </c>
      <c r="W219" s="6">
        <v>2.611</v>
      </c>
      <c r="X219" s="6">
        <v>2.626</v>
      </c>
      <c r="Y219" s="6">
        <v>25.87</v>
      </c>
      <c r="Z219" s="6">
        <v>26.144</v>
      </c>
      <c r="AA219" s="6">
        <v>285.165</v>
      </c>
      <c r="AB219" s="6">
        <v>287.568</v>
      </c>
    </row>
    <row r="220" spans="13:28" ht="12.75">
      <c r="M220" s="6"/>
      <c r="N220" s="6">
        <f t="shared" si="8"/>
        <v>170</v>
      </c>
      <c r="O220" s="6">
        <v>278.158</v>
      </c>
      <c r="P220" s="6">
        <v>282.105</v>
      </c>
      <c r="Q220" s="6">
        <v>961.923</v>
      </c>
      <c r="R220" s="6">
        <v>962.137</v>
      </c>
      <c r="S220" s="6">
        <v>4.107</v>
      </c>
      <c r="T220" s="6">
        <v>4.237</v>
      </c>
      <c r="U220" s="6">
        <v>17.14</v>
      </c>
      <c r="V220" s="6">
        <v>17.55</v>
      </c>
      <c r="W220" s="6">
        <v>0.95</v>
      </c>
      <c r="X220" s="6">
        <v>0.957</v>
      </c>
      <c r="Y220" s="6">
        <v>32.987</v>
      </c>
      <c r="Z220" s="6">
        <v>34.898</v>
      </c>
      <c r="AA220" s="6">
        <v>276.206</v>
      </c>
      <c r="AB220" s="6">
        <v>277.203</v>
      </c>
    </row>
    <row r="221" spans="13:28" ht="12.75">
      <c r="M221" s="6"/>
      <c r="N221" s="6">
        <f t="shared" si="8"/>
        <v>180</v>
      </c>
      <c r="O221" s="6">
        <v>289.404</v>
      </c>
      <c r="P221" s="6">
        <v>290.642</v>
      </c>
      <c r="Q221" s="6">
        <v>962.981</v>
      </c>
      <c r="R221" s="6">
        <v>963.299</v>
      </c>
      <c r="S221" s="6">
        <v>7.419</v>
      </c>
      <c r="T221" s="6">
        <v>7.454</v>
      </c>
      <c r="U221" s="6">
        <v>10.166</v>
      </c>
      <c r="V221" s="6">
        <v>10.823</v>
      </c>
      <c r="W221" s="6">
        <v>1.894</v>
      </c>
      <c r="X221" s="6">
        <v>1.983</v>
      </c>
      <c r="Y221" s="6">
        <v>23.985</v>
      </c>
      <c r="Z221" s="6">
        <v>25.687</v>
      </c>
      <c r="AA221" s="6">
        <v>286.774</v>
      </c>
      <c r="AB221" s="6">
        <v>287.058</v>
      </c>
    </row>
    <row r="222" spans="13:28" ht="12.75">
      <c r="M222" s="6"/>
      <c r="N222" s="6">
        <f t="shared" si="8"/>
        <v>190</v>
      </c>
      <c r="O222" s="6">
        <v>291.648</v>
      </c>
      <c r="P222" s="6">
        <v>296.768</v>
      </c>
      <c r="Q222" s="6">
        <v>963.894</v>
      </c>
      <c r="R222" s="6">
        <v>964.608</v>
      </c>
      <c r="S222" s="6">
        <v>8.992</v>
      </c>
      <c r="T222" s="6">
        <v>9.142</v>
      </c>
      <c r="U222" s="6">
        <v>7.436</v>
      </c>
      <c r="V222" s="6">
        <v>7.709</v>
      </c>
      <c r="W222" s="6">
        <v>2.322</v>
      </c>
      <c r="X222" s="6">
        <v>2.376</v>
      </c>
      <c r="Y222" s="6">
        <v>20.671</v>
      </c>
      <c r="Z222" s="6">
        <v>20.761</v>
      </c>
      <c r="AA222" s="6">
        <v>291.063</v>
      </c>
      <c r="AB222" s="6">
        <v>291.946</v>
      </c>
    </row>
    <row r="223" spans="13:28" ht="12.75">
      <c r="M223" s="6"/>
      <c r="N223" s="6">
        <f t="shared" si="8"/>
        <v>200</v>
      </c>
      <c r="O223" s="6">
        <v>282.493</v>
      </c>
      <c r="P223" s="6">
        <v>288.134</v>
      </c>
      <c r="Q223" s="6">
        <v>965.157</v>
      </c>
      <c r="R223" s="6">
        <v>965.571</v>
      </c>
      <c r="S223" s="6">
        <v>4.485</v>
      </c>
      <c r="T223" s="6">
        <v>4.615</v>
      </c>
      <c r="U223" s="6">
        <v>11.25</v>
      </c>
      <c r="V223" s="6">
        <v>11.515</v>
      </c>
      <c r="W223" s="6">
        <v>0.73</v>
      </c>
      <c r="X223" s="6">
        <v>0.758</v>
      </c>
      <c r="Y223" s="6">
        <v>26.606</v>
      </c>
      <c r="Z223" s="6">
        <v>28.317</v>
      </c>
      <c r="AA223" s="6">
        <v>282.801</v>
      </c>
      <c r="AB223" s="6">
        <v>283.453</v>
      </c>
    </row>
    <row r="224" spans="13:28" ht="12.75">
      <c r="M224" s="6"/>
      <c r="N224" s="6">
        <f t="shared" si="8"/>
        <v>210</v>
      </c>
      <c r="O224" s="6">
        <v>285.867</v>
      </c>
      <c r="P224" s="6">
        <v>286.614</v>
      </c>
      <c r="Q224" s="6">
        <v>965.96</v>
      </c>
      <c r="R224" s="6">
        <v>966.996</v>
      </c>
      <c r="S224" s="6">
        <v>4.239</v>
      </c>
      <c r="T224" s="6">
        <v>4.399</v>
      </c>
      <c r="U224" s="6">
        <v>9.703</v>
      </c>
      <c r="V224" s="6">
        <v>9.913</v>
      </c>
      <c r="W224" s="6">
        <v>0.547</v>
      </c>
      <c r="X224" s="6">
        <v>0.568</v>
      </c>
      <c r="Y224" s="6">
        <v>25.182</v>
      </c>
      <c r="Z224" s="6">
        <v>26.727</v>
      </c>
      <c r="AA224" s="6">
        <v>284.304</v>
      </c>
      <c r="AB224" s="6">
        <v>284.666</v>
      </c>
    </row>
    <row r="225" spans="13:28" ht="12.75">
      <c r="M225" s="6"/>
      <c r="N225" s="6">
        <f t="shared" si="8"/>
        <v>220</v>
      </c>
      <c r="O225" s="6">
        <v>277.377</v>
      </c>
      <c r="P225" s="6">
        <v>282.882</v>
      </c>
      <c r="Q225" s="6">
        <v>966.775</v>
      </c>
      <c r="R225" s="6">
        <v>968.411</v>
      </c>
      <c r="S225" s="6">
        <v>1.801</v>
      </c>
      <c r="T225" s="6">
        <v>1.855</v>
      </c>
      <c r="U225" s="6">
        <v>12.816</v>
      </c>
      <c r="V225" s="6">
        <v>13.083</v>
      </c>
      <c r="W225" s="6">
        <v>0.1</v>
      </c>
      <c r="X225" s="6">
        <v>0.103</v>
      </c>
      <c r="Y225" s="6">
        <v>31.038</v>
      </c>
      <c r="Z225" s="6">
        <v>31.271</v>
      </c>
      <c r="AA225" s="6">
        <v>277.811</v>
      </c>
      <c r="AB225" s="6">
        <v>279.868</v>
      </c>
    </row>
    <row r="226" spans="13:28" ht="12.75">
      <c r="M226" s="6"/>
      <c r="N226" s="6">
        <f t="shared" si="8"/>
        <v>230</v>
      </c>
      <c r="O226" s="6">
        <v>274.149</v>
      </c>
      <c r="P226" s="6">
        <v>278.896</v>
      </c>
      <c r="Q226" s="6">
        <v>968.098</v>
      </c>
      <c r="R226" s="6">
        <v>969.321</v>
      </c>
      <c r="S226" s="6">
        <v>0.628</v>
      </c>
      <c r="T226" s="6">
        <v>0.64</v>
      </c>
      <c r="U226" s="6">
        <v>14.699</v>
      </c>
      <c r="V226" s="6">
        <v>15.157</v>
      </c>
      <c r="W226" s="6">
        <v>0.008</v>
      </c>
      <c r="X226" s="6">
        <v>0.008</v>
      </c>
      <c r="Y226" s="6">
        <v>33.661</v>
      </c>
      <c r="Z226" s="6">
        <v>34.851</v>
      </c>
      <c r="AA226" s="6">
        <v>275.235</v>
      </c>
      <c r="AB226" s="6">
        <v>276.111</v>
      </c>
    </row>
    <row r="227" spans="13:28" ht="12.75">
      <c r="M227" s="6"/>
      <c r="N227" s="6">
        <f t="shared" si="8"/>
        <v>240</v>
      </c>
      <c r="O227" s="6">
        <v>283.257</v>
      </c>
      <c r="P227" s="6">
        <v>284.367</v>
      </c>
      <c r="Q227" s="6">
        <v>969.771</v>
      </c>
      <c r="R227" s="6">
        <v>969.883</v>
      </c>
      <c r="S227" s="6">
        <v>1.034</v>
      </c>
      <c r="T227" s="6">
        <v>1.042</v>
      </c>
      <c r="U227" s="6">
        <v>7.445</v>
      </c>
      <c r="V227" s="6">
        <v>7.863</v>
      </c>
      <c r="W227" s="6">
        <v>0.002</v>
      </c>
      <c r="X227" s="6">
        <v>0.002</v>
      </c>
      <c r="Y227" s="6">
        <v>26.009</v>
      </c>
      <c r="Z227" s="6">
        <v>27.181</v>
      </c>
      <c r="AA227" s="6">
        <v>282.496</v>
      </c>
      <c r="AB227" s="6">
        <v>284.256</v>
      </c>
    </row>
    <row r="228" spans="13:28" ht="12.75">
      <c r="M228" s="6"/>
      <c r="N228" s="6">
        <v>-999</v>
      </c>
      <c r="O228" s="6">
        <v>292.008</v>
      </c>
      <c r="P228" s="6">
        <v>292.008</v>
      </c>
      <c r="Q228" s="6">
        <v>970.946</v>
      </c>
      <c r="R228" s="6">
        <v>970.946</v>
      </c>
      <c r="S228" s="6">
        <v>2.008</v>
      </c>
      <c r="T228" s="6">
        <v>2.008</v>
      </c>
      <c r="U228" s="6">
        <v>0</v>
      </c>
      <c r="V228" s="6">
        <v>0</v>
      </c>
      <c r="W228" s="6">
        <v>0</v>
      </c>
      <c r="X228" s="6">
        <v>0</v>
      </c>
      <c r="Y228" s="6">
        <v>17.991</v>
      </c>
      <c r="Z228" s="6">
        <v>17.991</v>
      </c>
      <c r="AA228" s="6">
        <v>292.008</v>
      </c>
      <c r="AB228" s="6">
        <v>292.008</v>
      </c>
    </row>
    <row r="229" spans="13:28" ht="12.75">
      <c r="M229" s="6" t="s">
        <v>58</v>
      </c>
      <c r="N229" s="6">
        <v>0</v>
      </c>
      <c r="O229" s="6">
        <v>292.77</v>
      </c>
      <c r="P229" s="6">
        <v>298.426</v>
      </c>
      <c r="Q229" s="6">
        <v>943.111</v>
      </c>
      <c r="R229" s="6">
        <v>943.596</v>
      </c>
      <c r="S229" s="6">
        <v>13.68</v>
      </c>
      <c r="T229" s="6">
        <v>13.924</v>
      </c>
      <c r="U229" s="6">
        <v>19.193</v>
      </c>
      <c r="V229" s="6">
        <v>19.205</v>
      </c>
      <c r="W229" s="6">
        <v>7.252</v>
      </c>
      <c r="X229" s="6">
        <v>7.396</v>
      </c>
      <c r="Y229" s="6">
        <v>31.441</v>
      </c>
      <c r="Z229" s="6">
        <v>32.863</v>
      </c>
      <c r="AA229" s="6">
        <v>284.027</v>
      </c>
      <c r="AB229" s="6">
        <v>284.863</v>
      </c>
    </row>
    <row r="230" spans="13:28" ht="12.75">
      <c r="M230" s="6"/>
      <c r="N230" s="6">
        <f>N229+10</f>
        <v>10</v>
      </c>
      <c r="O230" s="6">
        <v>293.655</v>
      </c>
      <c r="P230" s="6">
        <v>297.844</v>
      </c>
      <c r="Q230" s="6">
        <v>944.094</v>
      </c>
      <c r="R230" s="6">
        <v>944.79</v>
      </c>
      <c r="S230" s="6">
        <v>13.661</v>
      </c>
      <c r="T230" s="6">
        <v>13.863</v>
      </c>
      <c r="U230" s="6">
        <v>18.44</v>
      </c>
      <c r="V230" s="6">
        <v>18.755</v>
      </c>
      <c r="W230" s="6">
        <v>7.051</v>
      </c>
      <c r="X230" s="6">
        <v>7.383</v>
      </c>
      <c r="Y230" s="6">
        <v>31.236</v>
      </c>
      <c r="Z230" s="6">
        <v>31.776</v>
      </c>
      <c r="AA230" s="6">
        <v>284.488</v>
      </c>
      <c r="AB230" s="6">
        <v>285.569</v>
      </c>
    </row>
    <row r="231" spans="13:28" ht="12.75">
      <c r="M231" s="6"/>
      <c r="N231" s="6">
        <f aca="true" t="shared" si="9" ref="N231:N253">N230+10</f>
        <v>20</v>
      </c>
      <c r="O231" s="6">
        <v>291.761</v>
      </c>
      <c r="P231" s="6">
        <v>292.753</v>
      </c>
      <c r="Q231" s="6">
        <v>945.088</v>
      </c>
      <c r="R231" s="6">
        <v>945.975</v>
      </c>
      <c r="S231" s="6">
        <v>11.839</v>
      </c>
      <c r="T231" s="6">
        <v>12.392</v>
      </c>
      <c r="U231" s="6">
        <v>19.47</v>
      </c>
      <c r="V231" s="6">
        <v>20.153</v>
      </c>
      <c r="W231" s="6">
        <v>6.08</v>
      </c>
      <c r="X231" s="6">
        <v>6.143</v>
      </c>
      <c r="Y231" s="6">
        <v>33.103</v>
      </c>
      <c r="Z231" s="6">
        <v>33.464</v>
      </c>
      <c r="AA231" s="6">
        <v>281.846</v>
      </c>
      <c r="AB231" s="6">
        <v>282.347</v>
      </c>
    </row>
    <row r="232" spans="13:28" ht="12.75">
      <c r="M232" s="6"/>
      <c r="N232" s="6">
        <f t="shared" si="9"/>
        <v>30</v>
      </c>
      <c r="O232" s="6">
        <v>296.095</v>
      </c>
      <c r="P232" s="6">
        <v>300</v>
      </c>
      <c r="Q232" s="6">
        <v>946.579</v>
      </c>
      <c r="R232" s="6">
        <v>946.666</v>
      </c>
      <c r="S232" s="6">
        <v>14.431</v>
      </c>
      <c r="T232" s="6">
        <v>14.767</v>
      </c>
      <c r="U232" s="6">
        <v>15.907</v>
      </c>
      <c r="V232" s="6">
        <v>16.938</v>
      </c>
      <c r="W232" s="6">
        <v>7.529</v>
      </c>
      <c r="X232" s="6">
        <v>7.619</v>
      </c>
      <c r="Y232" s="6">
        <v>28.697</v>
      </c>
      <c r="Z232" s="6">
        <v>29.095</v>
      </c>
      <c r="AA232" s="6">
        <v>286.766</v>
      </c>
      <c r="AB232" s="6">
        <v>289.491</v>
      </c>
    </row>
    <row r="233" spans="13:28" ht="12.75">
      <c r="M233" s="6"/>
      <c r="N233" s="6">
        <f t="shared" si="9"/>
        <v>40</v>
      </c>
      <c r="O233" s="6">
        <v>298.561</v>
      </c>
      <c r="P233" s="6">
        <v>302.176</v>
      </c>
      <c r="Q233" s="6">
        <v>947.466</v>
      </c>
      <c r="R233" s="6">
        <v>947.964</v>
      </c>
      <c r="S233" s="6">
        <v>15.624</v>
      </c>
      <c r="T233" s="6">
        <v>15.634</v>
      </c>
      <c r="U233" s="6">
        <v>14.57</v>
      </c>
      <c r="V233" s="6">
        <v>15.089</v>
      </c>
      <c r="W233" s="6">
        <v>8.126</v>
      </c>
      <c r="X233" s="6">
        <v>8.132</v>
      </c>
      <c r="Y233" s="6">
        <v>25.926</v>
      </c>
      <c r="Z233" s="6">
        <v>27.775</v>
      </c>
      <c r="AA233" s="6">
        <v>290.183</v>
      </c>
      <c r="AB233" s="6">
        <v>291.455</v>
      </c>
    </row>
    <row r="234" spans="13:28" ht="12.75">
      <c r="M234" s="6"/>
      <c r="N234" s="6">
        <f t="shared" si="9"/>
        <v>50</v>
      </c>
      <c r="O234" s="6">
        <v>316.115</v>
      </c>
      <c r="P234" s="6">
        <v>320.549</v>
      </c>
      <c r="Q234" s="6">
        <v>948.21</v>
      </c>
      <c r="R234" s="6">
        <v>949.407</v>
      </c>
      <c r="S234" s="6">
        <v>25.949</v>
      </c>
      <c r="T234" s="6">
        <v>26.38</v>
      </c>
      <c r="U234" s="6">
        <v>7.858</v>
      </c>
      <c r="V234" s="6">
        <v>7.95</v>
      </c>
      <c r="W234" s="6">
        <v>15.006</v>
      </c>
      <c r="X234" s="6">
        <v>15.421</v>
      </c>
      <c r="Y234" s="6">
        <v>16.105</v>
      </c>
      <c r="Z234" s="6">
        <v>16.888</v>
      </c>
      <c r="AA234" s="6">
        <v>308.078</v>
      </c>
      <c r="AB234" s="6">
        <v>309.295</v>
      </c>
    </row>
    <row r="235" spans="13:28" ht="12.75">
      <c r="M235" s="6"/>
      <c r="N235" s="6">
        <f t="shared" si="9"/>
        <v>60</v>
      </c>
      <c r="O235" s="6">
        <v>307.437</v>
      </c>
      <c r="P235" s="6">
        <v>309.763</v>
      </c>
      <c r="Q235" s="6">
        <v>949.607</v>
      </c>
      <c r="R235" s="6">
        <v>950.2</v>
      </c>
      <c r="S235" s="6">
        <v>19.734</v>
      </c>
      <c r="T235" s="6">
        <v>20.224</v>
      </c>
      <c r="U235" s="6">
        <v>10.135</v>
      </c>
      <c r="V235" s="6">
        <v>10.823</v>
      </c>
      <c r="W235" s="6">
        <v>10.515</v>
      </c>
      <c r="X235" s="6">
        <v>10.96</v>
      </c>
      <c r="Y235" s="6">
        <v>20.152</v>
      </c>
      <c r="Z235" s="6">
        <v>21.455</v>
      </c>
      <c r="AA235" s="6">
        <v>298.858</v>
      </c>
      <c r="AB235" s="6">
        <v>300.562</v>
      </c>
    </row>
    <row r="236" spans="13:28" ht="12.75">
      <c r="M236" s="6"/>
      <c r="N236" s="6">
        <f t="shared" si="9"/>
        <v>70</v>
      </c>
      <c r="O236" s="6">
        <v>302.84</v>
      </c>
      <c r="P236" s="6">
        <v>303.331</v>
      </c>
      <c r="Q236" s="6">
        <v>950.552</v>
      </c>
      <c r="R236" s="6">
        <v>951.447</v>
      </c>
      <c r="S236" s="6">
        <v>16.486</v>
      </c>
      <c r="T236" s="6">
        <v>16.97</v>
      </c>
      <c r="U236" s="6">
        <v>11.655</v>
      </c>
      <c r="V236" s="6">
        <v>12.383</v>
      </c>
      <c r="W236" s="6">
        <v>8.292</v>
      </c>
      <c r="X236" s="6">
        <v>8.657</v>
      </c>
      <c r="Y236" s="6">
        <v>23.156</v>
      </c>
      <c r="Z236" s="6">
        <v>23.553</v>
      </c>
      <c r="AA236" s="6">
        <v>293.756</v>
      </c>
      <c r="AB236" s="6">
        <v>295.859</v>
      </c>
    </row>
    <row r="237" spans="13:28" ht="12.75">
      <c r="M237" s="6"/>
      <c r="N237" s="6">
        <f t="shared" si="9"/>
        <v>80</v>
      </c>
      <c r="O237" s="6">
        <v>297.229</v>
      </c>
      <c r="P237" s="6">
        <v>299.443</v>
      </c>
      <c r="Q237" s="6">
        <v>951.199</v>
      </c>
      <c r="R237" s="6">
        <v>952.994</v>
      </c>
      <c r="S237" s="6">
        <v>13.894</v>
      </c>
      <c r="T237" s="6">
        <v>14.253</v>
      </c>
      <c r="U237" s="6">
        <v>13.027</v>
      </c>
      <c r="V237" s="6">
        <v>13.874</v>
      </c>
      <c r="W237" s="6">
        <v>6.603</v>
      </c>
      <c r="X237" s="6">
        <v>6.818</v>
      </c>
      <c r="Y237" s="6">
        <v>25.599</v>
      </c>
      <c r="Z237" s="6">
        <v>25.799</v>
      </c>
      <c r="AA237" s="6">
        <v>290.524</v>
      </c>
      <c r="AB237" s="6">
        <v>290.745</v>
      </c>
    </row>
    <row r="238" spans="13:28" ht="12.75">
      <c r="M238" s="6"/>
      <c r="N238" s="6">
        <f t="shared" si="9"/>
        <v>90</v>
      </c>
      <c r="O238" s="6">
        <v>300.405</v>
      </c>
      <c r="P238" s="6">
        <v>304.547</v>
      </c>
      <c r="Q238" s="6">
        <v>952.345</v>
      </c>
      <c r="R238" s="6">
        <v>954.046</v>
      </c>
      <c r="S238" s="6">
        <v>15.989</v>
      </c>
      <c r="T238" s="6">
        <v>16.285</v>
      </c>
      <c r="U238" s="6">
        <v>11.075</v>
      </c>
      <c r="V238" s="6">
        <v>11.144</v>
      </c>
      <c r="W238" s="6">
        <v>7.797</v>
      </c>
      <c r="X238" s="6">
        <v>7.864</v>
      </c>
      <c r="Y238" s="6">
        <v>22.348</v>
      </c>
      <c r="Z238" s="6">
        <v>22.525</v>
      </c>
      <c r="AA238" s="6">
        <v>294.518</v>
      </c>
      <c r="AB238" s="6">
        <v>295.725</v>
      </c>
    </row>
    <row r="239" spans="13:28" ht="12.75">
      <c r="M239" s="6"/>
      <c r="N239" s="6">
        <f t="shared" si="9"/>
        <v>100</v>
      </c>
      <c r="O239" s="6">
        <v>301.975</v>
      </c>
      <c r="P239" s="6">
        <v>305.523</v>
      </c>
      <c r="Q239" s="6">
        <v>954.147</v>
      </c>
      <c r="R239" s="6">
        <v>954.443</v>
      </c>
      <c r="S239" s="6">
        <v>16.694</v>
      </c>
      <c r="T239" s="6">
        <v>16.752</v>
      </c>
      <c r="U239" s="6">
        <v>9.885</v>
      </c>
      <c r="V239" s="6">
        <v>10.155</v>
      </c>
      <c r="W239" s="6">
        <v>7.95</v>
      </c>
      <c r="X239" s="6">
        <v>8.133</v>
      </c>
      <c r="Y239" s="6">
        <v>20.529</v>
      </c>
      <c r="Z239" s="6">
        <v>21.461</v>
      </c>
      <c r="AA239" s="6">
        <v>295.395</v>
      </c>
      <c r="AB239" s="6">
        <v>298.244</v>
      </c>
    </row>
    <row r="240" spans="13:28" ht="12.75">
      <c r="M240" s="6"/>
      <c r="N240" s="6">
        <f t="shared" si="9"/>
        <v>110</v>
      </c>
      <c r="O240" s="6">
        <v>308.977</v>
      </c>
      <c r="P240" s="6">
        <v>312.127</v>
      </c>
      <c r="Q240" s="6">
        <v>954.541</v>
      </c>
      <c r="R240" s="6">
        <v>956.251</v>
      </c>
      <c r="S240" s="6">
        <v>20.465</v>
      </c>
      <c r="T240" s="6">
        <v>21.19</v>
      </c>
      <c r="U240" s="6">
        <v>6.908</v>
      </c>
      <c r="V240" s="6">
        <v>7.323</v>
      </c>
      <c r="W240" s="6">
        <v>10.359</v>
      </c>
      <c r="X240" s="6">
        <v>10.612</v>
      </c>
      <c r="Y240" s="6">
        <v>16.287</v>
      </c>
      <c r="Z240" s="6">
        <v>16.619</v>
      </c>
      <c r="AA240" s="6">
        <v>303.204</v>
      </c>
      <c r="AB240" s="6">
        <v>304.665</v>
      </c>
    </row>
    <row r="241" spans="13:28" ht="12.75">
      <c r="M241" s="6"/>
      <c r="N241" s="6">
        <f t="shared" si="9"/>
        <v>120</v>
      </c>
      <c r="O241" s="6">
        <v>292.785</v>
      </c>
      <c r="P241" s="6">
        <v>292.878</v>
      </c>
      <c r="Q241" s="6">
        <v>955.591</v>
      </c>
      <c r="R241" s="6">
        <v>957.406</v>
      </c>
      <c r="S241" s="6">
        <v>10.571</v>
      </c>
      <c r="T241" s="6">
        <v>10.66</v>
      </c>
      <c r="U241" s="6">
        <v>13.353</v>
      </c>
      <c r="V241" s="6">
        <v>13.724</v>
      </c>
      <c r="W241" s="6">
        <v>4.231</v>
      </c>
      <c r="X241" s="6">
        <v>4.287</v>
      </c>
      <c r="Y241" s="6">
        <v>26.448</v>
      </c>
      <c r="Z241" s="6">
        <v>27.319</v>
      </c>
      <c r="AA241" s="6">
        <v>286.718</v>
      </c>
      <c r="AB241" s="6">
        <v>287.348</v>
      </c>
    </row>
    <row r="242" spans="13:28" ht="12.75">
      <c r="M242" s="6"/>
      <c r="N242" s="6">
        <f t="shared" si="9"/>
        <v>130</v>
      </c>
      <c r="O242" s="6">
        <v>284.661</v>
      </c>
      <c r="P242" s="6">
        <v>288.517</v>
      </c>
      <c r="Q242" s="6">
        <v>957.455</v>
      </c>
      <c r="R242" s="6">
        <v>957.749</v>
      </c>
      <c r="S242" s="6">
        <v>7.606</v>
      </c>
      <c r="T242" s="6">
        <v>7.761</v>
      </c>
      <c r="U242" s="6">
        <v>16.211</v>
      </c>
      <c r="V242" s="6">
        <v>16.224</v>
      </c>
      <c r="W242" s="6">
        <v>2.652</v>
      </c>
      <c r="X242" s="6">
        <v>2.76</v>
      </c>
      <c r="Y242" s="6">
        <v>30.373</v>
      </c>
      <c r="Z242" s="6">
        <v>31.557</v>
      </c>
      <c r="AA242" s="6">
        <v>280.751</v>
      </c>
      <c r="AB242" s="6">
        <v>281.943</v>
      </c>
    </row>
    <row r="243" spans="13:28" ht="12.75">
      <c r="M243" s="6"/>
      <c r="N243" s="6">
        <f t="shared" si="9"/>
        <v>140</v>
      </c>
      <c r="O243" s="6">
        <v>298.447</v>
      </c>
      <c r="P243" s="6">
        <v>303.206</v>
      </c>
      <c r="Q243" s="6">
        <v>957.75</v>
      </c>
      <c r="R243" s="6">
        <v>959.664</v>
      </c>
      <c r="S243" s="6">
        <v>14.102</v>
      </c>
      <c r="T243" s="6">
        <v>14.565</v>
      </c>
      <c r="U243" s="6">
        <v>8.377</v>
      </c>
      <c r="V243" s="6">
        <v>8.879</v>
      </c>
      <c r="W243" s="6">
        <v>5.924</v>
      </c>
      <c r="X243" s="6">
        <v>5.947</v>
      </c>
      <c r="Y243" s="6">
        <v>19.716</v>
      </c>
      <c r="Z243" s="6">
        <v>20.239</v>
      </c>
      <c r="AA243" s="6">
        <v>295.26</v>
      </c>
      <c r="AB243" s="6">
        <v>296.297</v>
      </c>
    </row>
    <row r="244" spans="13:28" ht="12.75">
      <c r="M244" s="6"/>
      <c r="N244" s="6">
        <f t="shared" si="9"/>
        <v>150</v>
      </c>
      <c r="O244" s="6">
        <v>301.969</v>
      </c>
      <c r="P244" s="6">
        <v>302.316</v>
      </c>
      <c r="Q244" s="6">
        <v>958.86</v>
      </c>
      <c r="R244" s="6">
        <v>960.767</v>
      </c>
      <c r="S244" s="6">
        <v>14.658</v>
      </c>
      <c r="T244" s="6">
        <v>15.144</v>
      </c>
      <c r="U244" s="6">
        <v>7.271</v>
      </c>
      <c r="V244" s="6">
        <v>7.643</v>
      </c>
      <c r="W244" s="6">
        <v>6.026</v>
      </c>
      <c r="X244" s="6">
        <v>6.06</v>
      </c>
      <c r="Y244" s="6">
        <v>18.299</v>
      </c>
      <c r="Z244" s="6">
        <v>18.441</v>
      </c>
      <c r="AA244" s="6">
        <v>296.424</v>
      </c>
      <c r="AB244" s="6">
        <v>298.635</v>
      </c>
    </row>
    <row r="245" spans="13:28" ht="12.75">
      <c r="M245" s="6"/>
      <c r="N245" s="6">
        <f t="shared" si="9"/>
        <v>160</v>
      </c>
      <c r="O245" s="6">
        <v>303.327</v>
      </c>
      <c r="P245" s="6">
        <v>308.128</v>
      </c>
      <c r="Q245" s="6">
        <v>960.317</v>
      </c>
      <c r="R245" s="6">
        <v>961.525</v>
      </c>
      <c r="S245" s="6">
        <v>16.709</v>
      </c>
      <c r="T245" s="6">
        <v>17.274</v>
      </c>
      <c r="U245" s="6">
        <v>5.432</v>
      </c>
      <c r="V245" s="6">
        <v>5.742</v>
      </c>
      <c r="W245" s="6">
        <v>6.821</v>
      </c>
      <c r="X245" s="6">
        <v>7.132</v>
      </c>
      <c r="Y245" s="6">
        <v>15.048</v>
      </c>
      <c r="Z245" s="6">
        <v>15.683</v>
      </c>
      <c r="AA245" s="6">
        <v>300.229</v>
      </c>
      <c r="AB245" s="6">
        <v>302.817</v>
      </c>
    </row>
    <row r="246" spans="13:28" ht="12.75">
      <c r="M246" s="6"/>
      <c r="N246" s="6">
        <f t="shared" si="9"/>
        <v>170</v>
      </c>
      <c r="O246" s="6">
        <v>314.44</v>
      </c>
      <c r="P246" s="6">
        <v>318.624</v>
      </c>
      <c r="Q246" s="6">
        <v>961.63</v>
      </c>
      <c r="R246" s="6">
        <v>962.429</v>
      </c>
      <c r="S246" s="6">
        <v>24.65</v>
      </c>
      <c r="T246" s="6">
        <v>25.199</v>
      </c>
      <c r="U246" s="6">
        <v>2.391</v>
      </c>
      <c r="V246" s="6">
        <v>2.553</v>
      </c>
      <c r="W246" s="6">
        <v>11.485</v>
      </c>
      <c r="X246" s="6">
        <v>11.731</v>
      </c>
      <c r="Y246" s="6">
        <v>8.664</v>
      </c>
      <c r="Z246" s="6">
        <v>9.28</v>
      </c>
      <c r="AA246" s="6">
        <v>311.974</v>
      </c>
      <c r="AB246" s="6">
        <v>313.346</v>
      </c>
    </row>
    <row r="247" spans="13:28" ht="12.75">
      <c r="M247" s="6"/>
      <c r="N247" s="6">
        <f t="shared" si="9"/>
        <v>180</v>
      </c>
      <c r="O247" s="6">
        <v>308.664</v>
      </c>
      <c r="P247" s="6">
        <v>314.888</v>
      </c>
      <c r="Q247" s="6">
        <v>962.33</v>
      </c>
      <c r="R247" s="6">
        <v>963.95</v>
      </c>
      <c r="S247" s="6">
        <v>20.984</v>
      </c>
      <c r="T247" s="6">
        <v>21.22</v>
      </c>
      <c r="U247" s="6">
        <v>2.786</v>
      </c>
      <c r="V247" s="6">
        <v>2.841</v>
      </c>
      <c r="W247" s="6">
        <v>8.612</v>
      </c>
      <c r="X247" s="6">
        <v>8.92</v>
      </c>
      <c r="Y247" s="6">
        <v>10.276</v>
      </c>
      <c r="Z247" s="6">
        <v>10.358</v>
      </c>
      <c r="AA247" s="6">
        <v>307.292</v>
      </c>
      <c r="AB247" s="6">
        <v>309.58</v>
      </c>
    </row>
    <row r="248" spans="13:28" ht="12.75">
      <c r="M248" s="6"/>
      <c r="N248" s="6">
        <f t="shared" si="9"/>
        <v>190</v>
      </c>
      <c r="O248" s="6">
        <v>319.607</v>
      </c>
      <c r="P248" s="6">
        <v>322.712</v>
      </c>
      <c r="Q248" s="6">
        <v>963.848</v>
      </c>
      <c r="R248" s="6">
        <v>964.654</v>
      </c>
      <c r="S248" s="6">
        <v>28.469</v>
      </c>
      <c r="T248" s="6">
        <v>29.588</v>
      </c>
      <c r="U248" s="6">
        <v>0.99</v>
      </c>
      <c r="V248" s="6">
        <v>1.038</v>
      </c>
      <c r="W248" s="6">
        <v>13.374</v>
      </c>
      <c r="X248" s="6">
        <v>13.874</v>
      </c>
      <c r="Y248" s="6">
        <v>5.442</v>
      </c>
      <c r="Z248" s="6">
        <v>5.502</v>
      </c>
      <c r="AA248" s="6">
        <v>317.397</v>
      </c>
      <c r="AB248" s="6">
        <v>319.021</v>
      </c>
    </row>
    <row r="249" spans="13:28" ht="12.75">
      <c r="M249" s="6"/>
      <c r="N249" s="6">
        <f t="shared" si="9"/>
        <v>200</v>
      </c>
      <c r="O249" s="6">
        <v>311.954</v>
      </c>
      <c r="P249" s="6">
        <v>315.432</v>
      </c>
      <c r="Q249" s="6">
        <v>965.066</v>
      </c>
      <c r="R249" s="6">
        <v>965.662</v>
      </c>
      <c r="S249" s="6">
        <v>22.486</v>
      </c>
      <c r="T249" s="6">
        <v>22.668</v>
      </c>
      <c r="U249" s="6">
        <v>1.4</v>
      </c>
      <c r="V249" s="6">
        <v>1.419</v>
      </c>
      <c r="W249" s="6">
        <v>8.647</v>
      </c>
      <c r="X249" s="6">
        <v>8.874</v>
      </c>
      <c r="Y249" s="6">
        <v>7.29</v>
      </c>
      <c r="Z249" s="6">
        <v>7.666</v>
      </c>
      <c r="AA249" s="6">
        <v>310.516</v>
      </c>
      <c r="AB249" s="6">
        <v>312.062</v>
      </c>
    </row>
    <row r="250" spans="13:28" ht="12.75">
      <c r="M250" s="6"/>
      <c r="N250" s="6">
        <f t="shared" si="9"/>
        <v>210</v>
      </c>
      <c r="O250" s="6">
        <v>308.827</v>
      </c>
      <c r="P250" s="6">
        <v>312.863</v>
      </c>
      <c r="Q250" s="6">
        <v>965.824</v>
      </c>
      <c r="R250" s="6">
        <v>967.132</v>
      </c>
      <c r="S250" s="6">
        <v>19.873</v>
      </c>
      <c r="T250" s="6">
        <v>20.354</v>
      </c>
      <c r="U250" s="6">
        <v>1.224</v>
      </c>
      <c r="V250" s="6">
        <v>1.3</v>
      </c>
      <c r="W250" s="6">
        <v>6.704</v>
      </c>
      <c r="X250" s="6">
        <v>6.721</v>
      </c>
      <c r="Y250" s="6">
        <v>7.657</v>
      </c>
      <c r="Z250" s="6">
        <v>7.882</v>
      </c>
      <c r="AA250" s="6">
        <v>308.238</v>
      </c>
      <c r="AB250" s="6">
        <v>309.638</v>
      </c>
    </row>
    <row r="251" spans="13:28" ht="12.75">
      <c r="M251" s="6"/>
      <c r="N251" s="6">
        <f t="shared" si="9"/>
        <v>220</v>
      </c>
      <c r="O251" s="6">
        <v>316.637</v>
      </c>
      <c r="P251" s="6">
        <v>317.939</v>
      </c>
      <c r="Q251" s="6">
        <v>966.931</v>
      </c>
      <c r="R251" s="6">
        <v>968.255</v>
      </c>
      <c r="S251" s="6">
        <v>25.515</v>
      </c>
      <c r="T251" s="6">
        <v>26.559</v>
      </c>
      <c r="U251" s="6">
        <v>0.291</v>
      </c>
      <c r="V251" s="6">
        <v>0.306</v>
      </c>
      <c r="W251" s="6">
        <v>9.581</v>
      </c>
      <c r="X251" s="6">
        <v>9.739</v>
      </c>
      <c r="Y251" s="6">
        <v>3.737</v>
      </c>
      <c r="Z251" s="6">
        <v>3.968</v>
      </c>
      <c r="AA251" s="6">
        <v>315.617</v>
      </c>
      <c r="AB251" s="6">
        <v>316.037</v>
      </c>
    </row>
    <row r="252" spans="13:28" ht="12.75">
      <c r="M252" s="6"/>
      <c r="N252" s="6">
        <f t="shared" si="9"/>
        <v>230</v>
      </c>
      <c r="O252" s="6">
        <v>333.859</v>
      </c>
      <c r="P252" s="6">
        <v>339.987</v>
      </c>
      <c r="Q252" s="6">
        <v>967.893</v>
      </c>
      <c r="R252" s="6">
        <v>969.526</v>
      </c>
      <c r="S252" s="6">
        <v>44.766</v>
      </c>
      <c r="T252" s="6">
        <v>46.8</v>
      </c>
      <c r="U252" s="6">
        <v>0</v>
      </c>
      <c r="V252" s="6">
        <v>0</v>
      </c>
      <c r="W252" s="6">
        <v>25.734</v>
      </c>
      <c r="X252" s="6">
        <v>26.198</v>
      </c>
      <c r="Y252" s="6">
        <v>0.136</v>
      </c>
      <c r="Z252" s="6">
        <v>0.138</v>
      </c>
      <c r="AA252" s="6">
        <v>335.422</v>
      </c>
      <c r="AB252" s="6">
        <v>336.354</v>
      </c>
    </row>
    <row r="253" spans="13:28" ht="12.75">
      <c r="M253" s="6"/>
      <c r="N253" s="6">
        <f t="shared" si="9"/>
        <v>240</v>
      </c>
      <c r="O253" s="6">
        <v>328.504</v>
      </c>
      <c r="P253" s="6">
        <v>329.817</v>
      </c>
      <c r="Q253" s="6">
        <v>969.522</v>
      </c>
      <c r="R253" s="6">
        <v>970.133</v>
      </c>
      <c r="S253" s="6">
        <v>37.818</v>
      </c>
      <c r="T253" s="6">
        <v>39.402</v>
      </c>
      <c r="U253" s="6">
        <v>0</v>
      </c>
      <c r="V253" s="6">
        <v>0</v>
      </c>
      <c r="W253" s="6">
        <v>18.65</v>
      </c>
      <c r="X253" s="6">
        <v>18.781</v>
      </c>
      <c r="Y253" s="6">
        <v>0.082</v>
      </c>
      <c r="Z253" s="6">
        <v>0.082</v>
      </c>
      <c r="AA253" s="6">
        <v>327.602</v>
      </c>
      <c r="AB253" s="6">
        <v>329.707</v>
      </c>
    </row>
    <row r="254" spans="13:28" ht="12.75">
      <c r="M254" s="6"/>
      <c r="N254" s="6">
        <v>-999</v>
      </c>
      <c r="O254" s="6">
        <v>317.302</v>
      </c>
      <c r="P254" s="6">
        <v>317.302</v>
      </c>
      <c r="Q254" s="6">
        <v>970.946</v>
      </c>
      <c r="R254" s="6">
        <v>970.946</v>
      </c>
      <c r="S254" s="6">
        <v>27.302</v>
      </c>
      <c r="T254" s="6">
        <v>27.302</v>
      </c>
      <c r="U254" s="6">
        <v>0</v>
      </c>
      <c r="V254" s="6">
        <v>0</v>
      </c>
      <c r="W254" s="6">
        <v>7.302</v>
      </c>
      <c r="X254" s="6">
        <v>7.302</v>
      </c>
      <c r="Y254" s="6">
        <v>0</v>
      </c>
      <c r="Z254" s="6">
        <v>0</v>
      </c>
      <c r="AA254" s="6">
        <v>317.302</v>
      </c>
      <c r="AB254" s="6">
        <v>317.302</v>
      </c>
    </row>
    <row r="255" spans="13:28" ht="12.75">
      <c r="M255" s="6" t="s">
        <v>60</v>
      </c>
      <c r="N255" s="6">
        <v>0</v>
      </c>
      <c r="O255" s="6">
        <v>301.362</v>
      </c>
      <c r="P255" s="6">
        <v>304.717</v>
      </c>
      <c r="Q255" s="6">
        <v>942.529</v>
      </c>
      <c r="R255" s="6">
        <v>944.178</v>
      </c>
      <c r="S255" s="6">
        <v>17.337</v>
      </c>
      <c r="T255" s="6">
        <v>17.361</v>
      </c>
      <c r="U255" s="6">
        <v>15.701</v>
      </c>
      <c r="V255" s="6">
        <v>15.876</v>
      </c>
      <c r="W255" s="6">
        <v>9.613</v>
      </c>
      <c r="X255" s="6">
        <v>9.698</v>
      </c>
      <c r="Y255" s="6">
        <v>27.211</v>
      </c>
      <c r="Z255" s="6">
        <v>27.841</v>
      </c>
      <c r="AA255" s="6">
        <v>291.029</v>
      </c>
      <c r="AB255" s="6">
        <v>292.183</v>
      </c>
    </row>
    <row r="256" spans="13:28" ht="12.75">
      <c r="M256" s="6"/>
      <c r="N256" s="6">
        <f>N255+10</f>
        <v>10</v>
      </c>
      <c r="O256" s="6">
        <v>310.608</v>
      </c>
      <c r="P256" s="6">
        <v>316.675</v>
      </c>
      <c r="Q256" s="6">
        <v>944.167</v>
      </c>
      <c r="R256" s="6">
        <v>944.717</v>
      </c>
      <c r="S256" s="6">
        <v>23.089</v>
      </c>
      <c r="T256" s="6">
        <v>23.297</v>
      </c>
      <c r="U256" s="6">
        <v>11.109</v>
      </c>
      <c r="V256" s="6">
        <v>11.403</v>
      </c>
      <c r="W256" s="6">
        <v>13.3</v>
      </c>
      <c r="X256" s="6">
        <v>13.916</v>
      </c>
      <c r="Y256" s="6">
        <v>20.454</v>
      </c>
      <c r="Z256" s="6">
        <v>21.795</v>
      </c>
      <c r="AA256" s="6">
        <v>302.221</v>
      </c>
      <c r="AB256" s="6">
        <v>302.323</v>
      </c>
    </row>
    <row r="257" spans="13:28" ht="12.75">
      <c r="M257" s="6"/>
      <c r="N257" s="6">
        <f aca="true" t="shared" si="10" ref="N257:N279">N256+10</f>
        <v>20</v>
      </c>
      <c r="O257" s="6">
        <v>320.228</v>
      </c>
      <c r="P257" s="6">
        <v>323.732</v>
      </c>
      <c r="Q257" s="6">
        <v>945.037</v>
      </c>
      <c r="R257" s="6">
        <v>946.027</v>
      </c>
      <c r="S257" s="6">
        <v>27.819</v>
      </c>
      <c r="T257" s="6">
        <v>29.198</v>
      </c>
      <c r="U257" s="6">
        <v>8.143</v>
      </c>
      <c r="V257" s="6">
        <v>8.39</v>
      </c>
      <c r="W257" s="6">
        <v>17.003</v>
      </c>
      <c r="X257" s="6">
        <v>17.75</v>
      </c>
      <c r="Y257" s="6">
        <v>16.281</v>
      </c>
      <c r="Z257" s="6">
        <v>16.94</v>
      </c>
      <c r="AA257" s="6">
        <v>310.725</v>
      </c>
      <c r="AB257" s="6">
        <v>310.848</v>
      </c>
    </row>
    <row r="258" spans="13:28" ht="12.75">
      <c r="M258" s="6"/>
      <c r="N258" s="6">
        <f t="shared" si="10"/>
        <v>30</v>
      </c>
      <c r="O258" s="6">
        <v>313.883</v>
      </c>
      <c r="P258" s="6">
        <v>319.564</v>
      </c>
      <c r="Q258" s="6">
        <v>946.276</v>
      </c>
      <c r="R258" s="6">
        <v>946.97</v>
      </c>
      <c r="S258" s="6">
        <v>25.026</v>
      </c>
      <c r="T258" s="6">
        <v>25.16</v>
      </c>
      <c r="U258" s="6">
        <v>9.03</v>
      </c>
      <c r="V258" s="6">
        <v>9.601</v>
      </c>
      <c r="W258" s="6">
        <v>14.619</v>
      </c>
      <c r="X258" s="6">
        <v>14.835</v>
      </c>
      <c r="Y258" s="6">
        <v>17.928</v>
      </c>
      <c r="Z258" s="6">
        <v>18.967</v>
      </c>
      <c r="AA258" s="6">
        <v>306.021</v>
      </c>
      <c r="AB258" s="6">
        <v>306.345</v>
      </c>
    </row>
    <row r="259" spans="13:28" ht="12.75">
      <c r="M259" s="6"/>
      <c r="N259" s="6">
        <f t="shared" si="10"/>
        <v>40</v>
      </c>
      <c r="O259" s="6">
        <v>302.567</v>
      </c>
      <c r="P259" s="6">
        <v>306.079</v>
      </c>
      <c r="Q259" s="6">
        <v>946.958</v>
      </c>
      <c r="R259" s="6">
        <v>948.472</v>
      </c>
      <c r="S259" s="6">
        <v>17.369</v>
      </c>
      <c r="T259" s="6">
        <v>18.047</v>
      </c>
      <c r="U259" s="6">
        <v>12.753</v>
      </c>
      <c r="V259" s="6">
        <v>13.588</v>
      </c>
      <c r="W259" s="6">
        <v>9.344</v>
      </c>
      <c r="X259" s="6">
        <v>9.608</v>
      </c>
      <c r="Y259" s="6">
        <v>23.75</v>
      </c>
      <c r="Z259" s="6">
        <v>25.17</v>
      </c>
      <c r="AA259" s="6">
        <v>293.649</v>
      </c>
      <c r="AB259" s="6">
        <v>295.648</v>
      </c>
    </row>
    <row r="260" spans="13:28" ht="12.75">
      <c r="M260" s="6"/>
      <c r="N260" s="6">
        <f t="shared" si="10"/>
        <v>50</v>
      </c>
      <c r="O260" s="6">
        <v>312.314</v>
      </c>
      <c r="P260" s="6">
        <v>316.609</v>
      </c>
      <c r="Q260" s="6">
        <v>948.109</v>
      </c>
      <c r="R260" s="6">
        <v>949.508</v>
      </c>
      <c r="S260" s="6">
        <v>23.305</v>
      </c>
      <c r="T260" s="6">
        <v>23.968</v>
      </c>
      <c r="U260" s="6">
        <v>8.864</v>
      </c>
      <c r="V260" s="6">
        <v>9.223</v>
      </c>
      <c r="W260" s="6">
        <v>13.136</v>
      </c>
      <c r="X260" s="6">
        <v>13.675</v>
      </c>
      <c r="Y260" s="6">
        <v>18.188</v>
      </c>
      <c r="Z260" s="6">
        <v>18.524</v>
      </c>
      <c r="AA260" s="6">
        <v>304.826</v>
      </c>
      <c r="AB260" s="6">
        <v>305.04</v>
      </c>
    </row>
    <row r="261" spans="13:28" ht="12.75">
      <c r="M261" s="6"/>
      <c r="N261" s="6">
        <f t="shared" si="10"/>
        <v>60</v>
      </c>
      <c r="O261" s="6">
        <v>302.052</v>
      </c>
      <c r="P261" s="6">
        <v>307.039</v>
      </c>
      <c r="Q261" s="6">
        <v>949.028</v>
      </c>
      <c r="R261" s="6">
        <v>950.779</v>
      </c>
      <c r="S261" s="6">
        <v>17.376</v>
      </c>
      <c r="T261" s="6">
        <v>17.911</v>
      </c>
      <c r="U261" s="6">
        <v>11.782</v>
      </c>
      <c r="V261" s="6">
        <v>12.211</v>
      </c>
      <c r="W261" s="6">
        <v>9.167</v>
      </c>
      <c r="X261" s="6">
        <v>9.217</v>
      </c>
      <c r="Y261" s="6">
        <v>22.452</v>
      </c>
      <c r="Z261" s="6">
        <v>23.77</v>
      </c>
      <c r="AA261" s="6">
        <v>294.748</v>
      </c>
      <c r="AB261" s="6">
        <v>296.796</v>
      </c>
    </row>
    <row r="262" spans="13:28" ht="12.75">
      <c r="M262" s="6"/>
      <c r="N262" s="6">
        <f t="shared" si="10"/>
        <v>70</v>
      </c>
      <c r="O262" s="6">
        <v>302.963</v>
      </c>
      <c r="P262" s="6">
        <v>305.367</v>
      </c>
      <c r="Q262" s="6">
        <v>950.55</v>
      </c>
      <c r="R262" s="6">
        <v>951.449</v>
      </c>
      <c r="S262" s="6">
        <v>17.117</v>
      </c>
      <c r="T262" s="6">
        <v>17.537</v>
      </c>
      <c r="U262" s="6">
        <v>11.529</v>
      </c>
      <c r="V262" s="6">
        <v>11.65</v>
      </c>
      <c r="W262" s="6">
        <v>8.693</v>
      </c>
      <c r="X262" s="6">
        <v>9.021</v>
      </c>
      <c r="Y262" s="6">
        <v>22.589</v>
      </c>
      <c r="Z262" s="6">
        <v>22.829</v>
      </c>
      <c r="AA262" s="6">
        <v>295.716</v>
      </c>
      <c r="AB262" s="6">
        <v>295.999</v>
      </c>
    </row>
    <row r="263" spans="13:28" ht="12.75">
      <c r="M263" s="6"/>
      <c r="N263" s="6">
        <f t="shared" si="10"/>
        <v>80</v>
      </c>
      <c r="O263" s="6">
        <v>299.029</v>
      </c>
      <c r="P263" s="6">
        <v>304.913</v>
      </c>
      <c r="Q263" s="6">
        <v>951.879</v>
      </c>
      <c r="R263" s="6">
        <v>952.314</v>
      </c>
      <c r="S263" s="6">
        <v>15.947</v>
      </c>
      <c r="T263" s="6">
        <v>16.041</v>
      </c>
      <c r="U263" s="6">
        <v>11.717</v>
      </c>
      <c r="V263" s="6">
        <v>12.081</v>
      </c>
      <c r="W263" s="6">
        <v>7.742</v>
      </c>
      <c r="X263" s="6">
        <v>8.019</v>
      </c>
      <c r="Y263" s="6">
        <v>22.858</v>
      </c>
      <c r="Z263" s="6">
        <v>23.935</v>
      </c>
      <c r="AA263" s="6">
        <v>293.402</v>
      </c>
      <c r="AB263" s="6">
        <v>294.95</v>
      </c>
    </row>
    <row r="264" spans="13:28" ht="12.75">
      <c r="M264" s="6"/>
      <c r="N264" s="6">
        <f t="shared" si="10"/>
        <v>90</v>
      </c>
      <c r="O264" s="6">
        <v>304.893</v>
      </c>
      <c r="P264" s="6">
        <v>309.732</v>
      </c>
      <c r="Q264" s="6">
        <v>952.673</v>
      </c>
      <c r="R264" s="6">
        <v>953.718</v>
      </c>
      <c r="S264" s="6">
        <v>18.835</v>
      </c>
      <c r="T264" s="6">
        <v>19.076</v>
      </c>
      <c r="U264" s="6">
        <v>9.096</v>
      </c>
      <c r="V264" s="6">
        <v>9.493</v>
      </c>
      <c r="W264" s="6">
        <v>9.42</v>
      </c>
      <c r="X264" s="6">
        <v>9.811</v>
      </c>
      <c r="Y264" s="6">
        <v>19.371</v>
      </c>
      <c r="Z264" s="6">
        <v>19.807</v>
      </c>
      <c r="AA264" s="6">
        <v>298.892</v>
      </c>
      <c r="AB264" s="6">
        <v>300.789</v>
      </c>
    </row>
    <row r="265" spans="13:28" ht="12.75">
      <c r="M265" s="6"/>
      <c r="N265" s="6">
        <f t="shared" si="10"/>
        <v>100</v>
      </c>
      <c r="O265" s="6">
        <v>302.137</v>
      </c>
      <c r="P265" s="6">
        <v>303.885</v>
      </c>
      <c r="Q265" s="6">
        <v>953.892</v>
      </c>
      <c r="R265" s="6">
        <v>954.698</v>
      </c>
      <c r="S265" s="6">
        <v>15.942</v>
      </c>
      <c r="T265" s="6">
        <v>16.655</v>
      </c>
      <c r="U265" s="6">
        <v>9.982</v>
      </c>
      <c r="V265" s="6">
        <v>10.626</v>
      </c>
      <c r="W265" s="6">
        <v>7.604</v>
      </c>
      <c r="X265" s="6">
        <v>7.956</v>
      </c>
      <c r="Y265" s="6">
        <v>21.357</v>
      </c>
      <c r="Z265" s="6">
        <v>21.528</v>
      </c>
      <c r="AA265" s="6">
        <v>295.671</v>
      </c>
      <c r="AB265" s="6">
        <v>296.526</v>
      </c>
    </row>
    <row r="266" spans="13:28" ht="12.75">
      <c r="M266" s="6"/>
      <c r="N266" s="6">
        <f t="shared" si="10"/>
        <v>110</v>
      </c>
      <c r="O266" s="6">
        <v>294.743</v>
      </c>
      <c r="P266" s="6">
        <v>300.247</v>
      </c>
      <c r="Q266" s="6">
        <v>955.142</v>
      </c>
      <c r="R266" s="6">
        <v>955.65</v>
      </c>
      <c r="S266" s="6">
        <v>12.968</v>
      </c>
      <c r="T266" s="6">
        <v>13.27</v>
      </c>
      <c r="U266" s="6">
        <v>11.702</v>
      </c>
      <c r="V266" s="6">
        <v>12.261</v>
      </c>
      <c r="W266" s="6">
        <v>5.706</v>
      </c>
      <c r="X266" s="6">
        <v>5.811</v>
      </c>
      <c r="Y266" s="6">
        <v>24.093</v>
      </c>
      <c r="Z266" s="6">
        <v>24.507</v>
      </c>
      <c r="AA266" s="6">
        <v>290.91</v>
      </c>
      <c r="AB266" s="6">
        <v>291.401</v>
      </c>
    </row>
    <row r="267" spans="13:28" ht="12.75">
      <c r="M267" s="6"/>
      <c r="N267" s="6">
        <f t="shared" si="10"/>
        <v>120</v>
      </c>
      <c r="O267" s="6">
        <v>306.188</v>
      </c>
      <c r="P267" s="6">
        <v>309.536</v>
      </c>
      <c r="Q267" s="6">
        <v>955.692</v>
      </c>
      <c r="R267" s="6">
        <v>957.305</v>
      </c>
      <c r="S267" s="6">
        <v>18.599</v>
      </c>
      <c r="T267" s="6">
        <v>19.358</v>
      </c>
      <c r="U267" s="6">
        <v>7.31</v>
      </c>
      <c r="V267" s="6">
        <v>7.466</v>
      </c>
      <c r="W267" s="6">
        <v>8.898</v>
      </c>
      <c r="X267" s="6">
        <v>9.295</v>
      </c>
      <c r="Y267" s="6">
        <v>16.98</v>
      </c>
      <c r="Z267" s="6">
        <v>17.435</v>
      </c>
      <c r="AA267" s="6">
        <v>301.654</v>
      </c>
      <c r="AB267" s="6">
        <v>301.878</v>
      </c>
    </row>
    <row r="268" spans="13:28" ht="12.75">
      <c r="M268" s="6"/>
      <c r="N268" s="6">
        <f t="shared" si="10"/>
        <v>130</v>
      </c>
      <c r="O268" s="6">
        <v>304.297</v>
      </c>
      <c r="P268" s="6">
        <v>304.708</v>
      </c>
      <c r="Q268" s="6">
        <v>956.805</v>
      </c>
      <c r="R268" s="6">
        <v>958.4</v>
      </c>
      <c r="S268" s="6">
        <v>16.504</v>
      </c>
      <c r="T268" s="6">
        <v>16.946</v>
      </c>
      <c r="U268" s="6">
        <v>7.664</v>
      </c>
      <c r="V268" s="6">
        <v>8.166</v>
      </c>
      <c r="W268" s="6">
        <v>7.5</v>
      </c>
      <c r="X268" s="6">
        <v>7.524</v>
      </c>
      <c r="Y268" s="6">
        <v>18.002</v>
      </c>
      <c r="Z268" s="6">
        <v>18.852</v>
      </c>
      <c r="AA268" s="6">
        <v>298.191</v>
      </c>
      <c r="AB268" s="6">
        <v>299.674</v>
      </c>
    </row>
    <row r="269" spans="13:28" ht="12.75">
      <c r="M269" s="6"/>
      <c r="N269" s="6">
        <f t="shared" si="10"/>
        <v>140</v>
      </c>
      <c r="O269" s="6">
        <v>311.796</v>
      </c>
      <c r="P269" s="6">
        <v>314.53</v>
      </c>
      <c r="Q269" s="6">
        <v>958.036</v>
      </c>
      <c r="R269" s="6">
        <v>959.379</v>
      </c>
      <c r="S269" s="6">
        <v>22.214</v>
      </c>
      <c r="T269" s="6">
        <v>22.634</v>
      </c>
      <c r="U269" s="6">
        <v>4.593</v>
      </c>
      <c r="V269" s="6">
        <v>4.889</v>
      </c>
      <c r="W269" s="6">
        <v>10.618</v>
      </c>
      <c r="X269" s="6">
        <v>11.112</v>
      </c>
      <c r="Y269" s="6">
        <v>12.661</v>
      </c>
      <c r="Z269" s="6">
        <v>13.198</v>
      </c>
      <c r="AA269" s="6">
        <v>307.59</v>
      </c>
      <c r="AB269" s="6">
        <v>308.226</v>
      </c>
    </row>
    <row r="270" spans="13:28" ht="12.75">
      <c r="M270" s="6"/>
      <c r="N270" s="6">
        <f t="shared" si="10"/>
        <v>150</v>
      </c>
      <c r="O270" s="6">
        <v>325.466</v>
      </c>
      <c r="P270" s="6">
        <v>327.329</v>
      </c>
      <c r="Q270" s="6">
        <v>959.164</v>
      </c>
      <c r="R270" s="6">
        <v>960.463</v>
      </c>
      <c r="S270" s="6">
        <v>32.75</v>
      </c>
      <c r="T270" s="6">
        <v>33.165</v>
      </c>
      <c r="U270" s="6">
        <v>1.856</v>
      </c>
      <c r="V270" s="6">
        <v>1.951</v>
      </c>
      <c r="W270" s="6">
        <v>17.882</v>
      </c>
      <c r="X270" s="6">
        <v>18.283</v>
      </c>
      <c r="Y270" s="6">
        <v>6.599</v>
      </c>
      <c r="Z270" s="6">
        <v>6.998</v>
      </c>
      <c r="AA270" s="6">
        <v>321.315</v>
      </c>
      <c r="AB270" s="6">
        <v>321.514</v>
      </c>
    </row>
    <row r="271" spans="13:28" ht="12.75">
      <c r="M271" s="6"/>
      <c r="N271" s="6">
        <f t="shared" si="10"/>
        <v>160</v>
      </c>
      <c r="O271" s="6">
        <v>307.648</v>
      </c>
      <c r="P271" s="6">
        <v>311.591</v>
      </c>
      <c r="Q271" s="6">
        <v>960.578</v>
      </c>
      <c r="R271" s="6">
        <v>961.264</v>
      </c>
      <c r="S271" s="6">
        <v>19.506</v>
      </c>
      <c r="T271" s="6">
        <v>19.882</v>
      </c>
      <c r="U271" s="6">
        <v>4.381</v>
      </c>
      <c r="V271" s="6">
        <v>4.598</v>
      </c>
      <c r="W271" s="6">
        <v>8.405</v>
      </c>
      <c r="X271" s="6">
        <v>8.752</v>
      </c>
      <c r="Y271" s="6">
        <v>12.82</v>
      </c>
      <c r="Z271" s="6">
        <v>13.515</v>
      </c>
      <c r="AA271" s="6">
        <v>304.682</v>
      </c>
      <c r="AB271" s="6">
        <v>306.042</v>
      </c>
    </row>
    <row r="272" spans="13:28" ht="12.75">
      <c r="M272" s="6"/>
      <c r="N272" s="6">
        <f t="shared" si="10"/>
        <v>170</v>
      </c>
      <c r="O272" s="6">
        <v>298.15</v>
      </c>
      <c r="P272" s="6">
        <v>303.59</v>
      </c>
      <c r="Q272" s="6">
        <v>961.389</v>
      </c>
      <c r="R272" s="6">
        <v>962.671</v>
      </c>
      <c r="S272" s="6">
        <v>13.46</v>
      </c>
      <c r="T272" s="6">
        <v>13.799</v>
      </c>
      <c r="U272" s="6">
        <v>6.486</v>
      </c>
      <c r="V272" s="6">
        <v>6.526</v>
      </c>
      <c r="W272" s="6">
        <v>4.8</v>
      </c>
      <c r="X272" s="6">
        <v>4.983</v>
      </c>
      <c r="Y272" s="6">
        <v>17.34</v>
      </c>
      <c r="Z272" s="6">
        <v>17.828</v>
      </c>
      <c r="AA272" s="6">
        <v>296.556</v>
      </c>
      <c r="AB272" s="6">
        <v>297.823</v>
      </c>
    </row>
    <row r="273" spans="13:28" ht="12.75">
      <c r="M273" s="6"/>
      <c r="N273" s="6">
        <f t="shared" si="10"/>
        <v>180</v>
      </c>
      <c r="O273" s="6">
        <v>306.207</v>
      </c>
      <c r="P273" s="6">
        <v>311.687</v>
      </c>
      <c r="Q273" s="6">
        <v>962.59</v>
      </c>
      <c r="R273" s="6">
        <v>963.69</v>
      </c>
      <c r="S273" s="6">
        <v>18.655</v>
      </c>
      <c r="T273" s="6">
        <v>19.219</v>
      </c>
      <c r="U273" s="6">
        <v>3.397</v>
      </c>
      <c r="V273" s="6">
        <v>3.452</v>
      </c>
      <c r="W273" s="6">
        <v>7.397</v>
      </c>
      <c r="X273" s="6">
        <v>7.545</v>
      </c>
      <c r="Y273" s="6">
        <v>11.746</v>
      </c>
      <c r="Z273" s="6">
        <v>11.85</v>
      </c>
      <c r="AA273" s="6">
        <v>305.393</v>
      </c>
      <c r="AB273" s="6">
        <v>305.883</v>
      </c>
    </row>
    <row r="274" spans="13:28" ht="12.75">
      <c r="M274" s="6"/>
      <c r="N274" s="6">
        <f t="shared" si="10"/>
        <v>190</v>
      </c>
      <c r="O274" s="6">
        <v>315.261</v>
      </c>
      <c r="P274" s="6">
        <v>316.667</v>
      </c>
      <c r="Q274" s="6">
        <v>964.148</v>
      </c>
      <c r="R274" s="6">
        <v>964.354</v>
      </c>
      <c r="S274" s="6">
        <v>24.045</v>
      </c>
      <c r="T274" s="6">
        <v>24.946</v>
      </c>
      <c r="U274" s="6">
        <v>1.569</v>
      </c>
      <c r="V274" s="6">
        <v>1.618</v>
      </c>
      <c r="W274" s="6">
        <v>10.428</v>
      </c>
      <c r="X274" s="6">
        <v>10.559</v>
      </c>
      <c r="Y274" s="6">
        <v>7.194</v>
      </c>
      <c r="Z274" s="6">
        <v>7.714</v>
      </c>
      <c r="AA274" s="6">
        <v>313.022</v>
      </c>
      <c r="AB274" s="6">
        <v>313.099</v>
      </c>
    </row>
    <row r="275" spans="13:28" ht="12.75">
      <c r="M275" s="6"/>
      <c r="N275" s="6">
        <f t="shared" si="10"/>
        <v>200</v>
      </c>
      <c r="O275" s="6">
        <v>308.071</v>
      </c>
      <c r="P275" s="6">
        <v>309.898</v>
      </c>
      <c r="Q275" s="6">
        <v>964.714</v>
      </c>
      <c r="R275" s="6">
        <v>966.014</v>
      </c>
      <c r="S275" s="6">
        <v>18.65</v>
      </c>
      <c r="T275" s="6">
        <v>18.703</v>
      </c>
      <c r="U275" s="6">
        <v>2.132</v>
      </c>
      <c r="V275" s="6">
        <v>2.177</v>
      </c>
      <c r="W275" s="6">
        <v>6.377</v>
      </c>
      <c r="X275" s="6">
        <v>6.567</v>
      </c>
      <c r="Y275" s="6">
        <v>9.797</v>
      </c>
      <c r="Z275" s="6">
        <v>9.874</v>
      </c>
      <c r="AA275" s="6">
        <v>305.384</v>
      </c>
      <c r="AB275" s="6">
        <v>307.85</v>
      </c>
    </row>
    <row r="276" spans="13:28" ht="12.75">
      <c r="M276" s="6"/>
      <c r="N276" s="6">
        <f t="shared" si="10"/>
        <v>210</v>
      </c>
      <c r="O276" s="6">
        <v>323.614</v>
      </c>
      <c r="P276" s="6">
        <v>327.717</v>
      </c>
      <c r="Q276" s="6">
        <v>965.659</v>
      </c>
      <c r="R276" s="6">
        <v>967.296</v>
      </c>
      <c r="S276" s="6">
        <v>33.41</v>
      </c>
      <c r="T276" s="6">
        <v>34.048</v>
      </c>
      <c r="U276" s="6">
        <v>0.21</v>
      </c>
      <c r="V276" s="6">
        <v>0.221</v>
      </c>
      <c r="W276" s="6">
        <v>15.788</v>
      </c>
      <c r="X276" s="6">
        <v>16.429</v>
      </c>
      <c r="Y276" s="6">
        <v>2.474</v>
      </c>
      <c r="Z276" s="6">
        <v>2.532</v>
      </c>
      <c r="AA276" s="6">
        <v>322.918</v>
      </c>
      <c r="AB276" s="6">
        <v>324.417</v>
      </c>
    </row>
    <row r="277" spans="13:28" ht="12.75">
      <c r="M277" s="6"/>
      <c r="N277" s="6">
        <f t="shared" si="10"/>
        <v>220</v>
      </c>
      <c r="O277" s="6">
        <v>319.984</v>
      </c>
      <c r="P277" s="6">
        <v>320.288</v>
      </c>
      <c r="Q277" s="6">
        <v>967.563</v>
      </c>
      <c r="R277" s="6">
        <v>967.622</v>
      </c>
      <c r="S277" s="6">
        <v>28.113</v>
      </c>
      <c r="T277" s="6">
        <v>29.4</v>
      </c>
      <c r="U277" s="6">
        <v>0.188</v>
      </c>
      <c r="V277" s="6">
        <v>0.199</v>
      </c>
      <c r="W277" s="6">
        <v>11.364</v>
      </c>
      <c r="X277" s="6">
        <v>11.818</v>
      </c>
      <c r="Y277" s="6">
        <v>2.94</v>
      </c>
      <c r="Z277" s="6">
        <v>2.978</v>
      </c>
      <c r="AA277" s="6">
        <v>318.152</v>
      </c>
      <c r="AB277" s="6">
        <v>319.171</v>
      </c>
    </row>
    <row r="278" spans="13:28" ht="12.75">
      <c r="M278" s="6"/>
      <c r="N278" s="6">
        <f t="shared" si="10"/>
        <v>230</v>
      </c>
      <c r="O278" s="6">
        <v>319.6</v>
      </c>
      <c r="P278" s="6">
        <v>326.001</v>
      </c>
      <c r="Q278" s="6">
        <v>967.745</v>
      </c>
      <c r="R278" s="6">
        <v>969.673</v>
      </c>
      <c r="S278" s="6">
        <v>30.977</v>
      </c>
      <c r="T278" s="6">
        <v>32.545</v>
      </c>
      <c r="U278" s="6">
        <v>0.024</v>
      </c>
      <c r="V278" s="6">
        <v>0.025</v>
      </c>
      <c r="W278" s="6">
        <v>12.941</v>
      </c>
      <c r="X278" s="6">
        <v>13.262</v>
      </c>
      <c r="Y278" s="6">
        <v>1.317</v>
      </c>
      <c r="Z278" s="6">
        <v>1.322</v>
      </c>
      <c r="AA278" s="6">
        <v>321.541</v>
      </c>
      <c r="AB278" s="6">
        <v>322.077</v>
      </c>
    </row>
    <row r="279" spans="13:28" ht="12.75">
      <c r="M279" s="6"/>
      <c r="N279" s="6">
        <f t="shared" si="10"/>
        <v>240</v>
      </c>
      <c r="O279" s="6">
        <v>313.728</v>
      </c>
      <c r="P279" s="6">
        <v>316.019</v>
      </c>
      <c r="Q279" s="6">
        <v>968.907</v>
      </c>
      <c r="R279" s="6">
        <v>970.747</v>
      </c>
      <c r="S279" s="6">
        <v>24.192</v>
      </c>
      <c r="T279" s="6">
        <v>24.546</v>
      </c>
      <c r="U279" s="6">
        <v>0.007</v>
      </c>
      <c r="V279" s="6">
        <v>0.008</v>
      </c>
      <c r="W279" s="6">
        <v>6.219</v>
      </c>
      <c r="X279" s="6">
        <v>6.304</v>
      </c>
      <c r="Y279" s="6">
        <v>1.816</v>
      </c>
      <c r="Z279" s="6">
        <v>1.938</v>
      </c>
      <c r="AA279" s="6">
        <v>313.615</v>
      </c>
      <c r="AB279" s="6">
        <v>315.163</v>
      </c>
    </row>
    <row r="280" spans="13:28" ht="12.75">
      <c r="M280" s="6"/>
      <c r="N280" s="6">
        <v>-999</v>
      </c>
      <c r="O280" s="6">
        <v>312.249</v>
      </c>
      <c r="P280" s="6">
        <v>312.249</v>
      </c>
      <c r="Q280" s="6">
        <v>970.946</v>
      </c>
      <c r="R280" s="6">
        <v>970.946</v>
      </c>
      <c r="S280" s="6">
        <v>22.249</v>
      </c>
      <c r="T280" s="6">
        <v>22.249</v>
      </c>
      <c r="U280" s="6">
        <v>0</v>
      </c>
      <c r="V280" s="6">
        <v>0</v>
      </c>
      <c r="W280" s="6">
        <v>2.249</v>
      </c>
      <c r="X280" s="6">
        <v>2.249</v>
      </c>
      <c r="Y280" s="6">
        <v>0</v>
      </c>
      <c r="Z280" s="6">
        <v>0</v>
      </c>
      <c r="AA280" s="6">
        <v>312.249</v>
      </c>
      <c r="AB280" s="6">
        <v>312.249</v>
      </c>
    </row>
    <row r="281" spans="13:28" ht="12.75">
      <c r="M281" s="6" t="s">
        <v>62</v>
      </c>
      <c r="N281" s="6">
        <v>0</v>
      </c>
      <c r="O281" s="6">
        <v>289.923</v>
      </c>
      <c r="P281" s="6">
        <v>292.347</v>
      </c>
      <c r="Q281" s="6">
        <v>943.112</v>
      </c>
      <c r="R281" s="6">
        <v>943.595</v>
      </c>
      <c r="S281" s="6">
        <v>11.682</v>
      </c>
      <c r="T281" s="6">
        <v>12.113</v>
      </c>
      <c r="U281" s="6">
        <v>21.245</v>
      </c>
      <c r="V281" s="6">
        <v>21.689</v>
      </c>
      <c r="W281" s="6">
        <v>5.998</v>
      </c>
      <c r="X281" s="6">
        <v>6.256</v>
      </c>
      <c r="Y281" s="6">
        <v>34.071</v>
      </c>
      <c r="Z281" s="6">
        <v>36.185</v>
      </c>
      <c r="AA281" s="6">
        <v>279.108</v>
      </c>
      <c r="AB281" s="6">
        <v>281.192</v>
      </c>
    </row>
    <row r="282" spans="13:28" ht="12.75">
      <c r="M282" s="6"/>
      <c r="N282" s="6">
        <f>N281+10</f>
        <v>10</v>
      </c>
      <c r="O282" s="6">
        <v>292.06</v>
      </c>
      <c r="P282" s="6">
        <v>293.427</v>
      </c>
      <c r="Q282" s="6">
        <v>943.665</v>
      </c>
      <c r="R282" s="6">
        <v>945.219</v>
      </c>
      <c r="S282" s="6">
        <v>12.341</v>
      </c>
      <c r="T282" s="6">
        <v>12.553</v>
      </c>
      <c r="U282" s="6">
        <v>19.844</v>
      </c>
      <c r="V282" s="6">
        <v>20.355</v>
      </c>
      <c r="W282" s="6">
        <v>6.353</v>
      </c>
      <c r="X282" s="6">
        <v>6.433</v>
      </c>
      <c r="Y282" s="6">
        <v>32.723</v>
      </c>
      <c r="Z282" s="6">
        <v>34.276</v>
      </c>
      <c r="AA282" s="6">
        <v>281.164</v>
      </c>
      <c r="AB282" s="6">
        <v>283.099</v>
      </c>
    </row>
    <row r="283" spans="13:28" ht="12.75">
      <c r="M283" s="6"/>
      <c r="N283" s="6">
        <f aca="true" t="shared" si="11" ref="N283:N305">N282+10</f>
        <v>20</v>
      </c>
      <c r="O283" s="6">
        <v>303.049</v>
      </c>
      <c r="P283" s="6">
        <v>305.784</v>
      </c>
      <c r="Q283" s="6">
        <v>945.029</v>
      </c>
      <c r="R283" s="6">
        <v>946.035</v>
      </c>
      <c r="S283" s="6">
        <v>17.688</v>
      </c>
      <c r="T283" s="6">
        <v>18.156</v>
      </c>
      <c r="U283" s="6">
        <v>13.805</v>
      </c>
      <c r="V283" s="6">
        <v>14.573</v>
      </c>
      <c r="W283" s="6">
        <v>9.705</v>
      </c>
      <c r="X283" s="6">
        <v>9.97</v>
      </c>
      <c r="Y283" s="6">
        <v>25.471</v>
      </c>
      <c r="Z283" s="6">
        <v>25.69</v>
      </c>
      <c r="AA283" s="6">
        <v>293.27</v>
      </c>
      <c r="AB283" s="6">
        <v>294.396</v>
      </c>
    </row>
    <row r="284" spans="13:28" ht="12.75">
      <c r="M284" s="6"/>
      <c r="N284" s="6">
        <f t="shared" si="11"/>
        <v>30</v>
      </c>
      <c r="O284" s="6">
        <v>307.941</v>
      </c>
      <c r="P284" s="6">
        <v>313.383</v>
      </c>
      <c r="Q284" s="6">
        <v>945.781</v>
      </c>
      <c r="R284" s="6">
        <v>947.465</v>
      </c>
      <c r="S284" s="6">
        <v>20.879</v>
      </c>
      <c r="T284" s="6">
        <v>21.851</v>
      </c>
      <c r="U284" s="6">
        <v>11.259</v>
      </c>
      <c r="V284" s="6">
        <v>11.341</v>
      </c>
      <c r="W284" s="6">
        <v>11.941</v>
      </c>
      <c r="X284" s="6">
        <v>12.212</v>
      </c>
      <c r="Y284" s="6">
        <v>21.075</v>
      </c>
      <c r="Z284" s="6">
        <v>21.945</v>
      </c>
      <c r="AA284" s="6">
        <v>299.553</v>
      </c>
      <c r="AB284" s="6">
        <v>301.093</v>
      </c>
    </row>
    <row r="285" spans="13:28" ht="12.75">
      <c r="M285" s="6"/>
      <c r="N285" s="6">
        <f t="shared" si="11"/>
        <v>40</v>
      </c>
      <c r="O285" s="6">
        <v>300.401</v>
      </c>
      <c r="P285" s="6">
        <v>303.215</v>
      </c>
      <c r="Q285" s="6">
        <v>947.656</v>
      </c>
      <c r="R285" s="6">
        <v>947.774</v>
      </c>
      <c r="S285" s="6">
        <v>15.985</v>
      </c>
      <c r="T285" s="6">
        <v>16.75</v>
      </c>
      <c r="U285" s="6">
        <v>14.071</v>
      </c>
      <c r="V285" s="6">
        <v>14.342</v>
      </c>
      <c r="W285" s="6">
        <v>8.478</v>
      </c>
      <c r="X285" s="6">
        <v>8.729</v>
      </c>
      <c r="Y285" s="6">
        <v>25.861</v>
      </c>
      <c r="Z285" s="6">
        <v>26.068</v>
      </c>
      <c r="AA285" s="6">
        <v>292.198</v>
      </c>
      <c r="AB285" s="6">
        <v>292.228</v>
      </c>
    </row>
    <row r="286" spans="13:28" ht="12.75">
      <c r="M286" s="6"/>
      <c r="N286" s="6">
        <f t="shared" si="11"/>
        <v>50</v>
      </c>
      <c r="O286" s="6">
        <v>298.894</v>
      </c>
      <c r="P286" s="6">
        <v>301.648</v>
      </c>
      <c r="Q286" s="6">
        <v>948.483</v>
      </c>
      <c r="R286" s="6">
        <v>949.134</v>
      </c>
      <c r="S286" s="6">
        <v>15.196</v>
      </c>
      <c r="T286" s="6">
        <v>15.736</v>
      </c>
      <c r="U286" s="6">
        <v>14.295</v>
      </c>
      <c r="V286" s="6">
        <v>14.344</v>
      </c>
      <c r="W286" s="6">
        <v>7.832</v>
      </c>
      <c r="X286" s="6">
        <v>8.003</v>
      </c>
      <c r="Y286" s="6">
        <v>25.485</v>
      </c>
      <c r="Z286" s="6">
        <v>27.145</v>
      </c>
      <c r="AA286" s="6">
        <v>291.168</v>
      </c>
      <c r="AB286" s="6">
        <v>291.177</v>
      </c>
    </row>
    <row r="287" spans="13:28" ht="12.75">
      <c r="M287" s="6"/>
      <c r="N287" s="6">
        <f t="shared" si="11"/>
        <v>60</v>
      </c>
      <c r="O287" s="6">
        <v>302.477</v>
      </c>
      <c r="P287" s="6">
        <v>307.551</v>
      </c>
      <c r="Q287" s="6">
        <v>949.469</v>
      </c>
      <c r="R287" s="6">
        <v>950.338</v>
      </c>
      <c r="S287" s="6">
        <v>17.895</v>
      </c>
      <c r="T287" s="6">
        <v>17.917</v>
      </c>
      <c r="U287" s="6">
        <v>11.428</v>
      </c>
      <c r="V287" s="6">
        <v>12.198</v>
      </c>
      <c r="W287" s="6">
        <v>9.227</v>
      </c>
      <c r="X287" s="6">
        <v>9.498</v>
      </c>
      <c r="Y287" s="6">
        <v>22.055</v>
      </c>
      <c r="Z287" s="6">
        <v>23.618</v>
      </c>
      <c r="AA287" s="6">
        <v>295.414</v>
      </c>
      <c r="AB287" s="6">
        <v>297.04</v>
      </c>
    </row>
    <row r="288" spans="13:28" ht="12.75">
      <c r="M288" s="6"/>
      <c r="N288" s="6">
        <f t="shared" si="11"/>
        <v>70</v>
      </c>
      <c r="O288" s="6">
        <v>296.736</v>
      </c>
      <c r="P288" s="6">
        <v>297.706</v>
      </c>
      <c r="Q288" s="6">
        <v>950.29</v>
      </c>
      <c r="R288" s="6">
        <v>951.709</v>
      </c>
      <c r="S288" s="6">
        <v>13.436</v>
      </c>
      <c r="T288" s="6">
        <v>13.904</v>
      </c>
      <c r="U288" s="6">
        <v>14.424</v>
      </c>
      <c r="V288" s="6">
        <v>14.672</v>
      </c>
      <c r="W288" s="6">
        <v>6.564</v>
      </c>
      <c r="X288" s="6">
        <v>6.608</v>
      </c>
      <c r="Y288" s="6">
        <v>26.385</v>
      </c>
      <c r="Z288" s="6">
        <v>27.72</v>
      </c>
      <c r="AA288" s="6">
        <v>288.268</v>
      </c>
      <c r="AB288" s="6">
        <v>289.938</v>
      </c>
    </row>
    <row r="289" spans="13:28" ht="12.75">
      <c r="M289" s="6"/>
      <c r="N289" s="6">
        <f t="shared" si="11"/>
        <v>80</v>
      </c>
      <c r="O289" s="6">
        <v>309.013</v>
      </c>
      <c r="P289" s="6">
        <v>312.911</v>
      </c>
      <c r="Q289" s="6">
        <v>951.6</v>
      </c>
      <c r="R289" s="6">
        <v>952.593</v>
      </c>
      <c r="S289" s="6">
        <v>21.174</v>
      </c>
      <c r="T289" s="6">
        <v>21.423</v>
      </c>
      <c r="U289" s="6">
        <v>8.361</v>
      </c>
      <c r="V289" s="6">
        <v>8.869</v>
      </c>
      <c r="W289" s="6">
        <v>11.055</v>
      </c>
      <c r="X289" s="6">
        <v>11.604</v>
      </c>
      <c r="Y289" s="6">
        <v>18.15</v>
      </c>
      <c r="Z289" s="6">
        <v>18.365</v>
      </c>
      <c r="AA289" s="6">
        <v>302.678</v>
      </c>
      <c r="AB289" s="6">
        <v>303.191</v>
      </c>
    </row>
    <row r="290" spans="13:28" ht="12.75">
      <c r="M290" s="6"/>
      <c r="N290" s="6">
        <f t="shared" si="11"/>
        <v>90</v>
      </c>
      <c r="O290" s="6">
        <v>310.506</v>
      </c>
      <c r="P290" s="6">
        <v>316.135</v>
      </c>
      <c r="Q290" s="6">
        <v>953.122</v>
      </c>
      <c r="R290" s="6">
        <v>953.269</v>
      </c>
      <c r="S290" s="6">
        <v>22.305</v>
      </c>
      <c r="T290" s="6">
        <v>23.252</v>
      </c>
      <c r="U290" s="6">
        <v>7.328</v>
      </c>
      <c r="V290" s="6">
        <v>7.398</v>
      </c>
      <c r="W290" s="6">
        <v>12.104</v>
      </c>
      <c r="X290" s="6">
        <v>12.233</v>
      </c>
      <c r="Y290" s="6">
        <v>15.841</v>
      </c>
      <c r="Z290" s="6">
        <v>16.935</v>
      </c>
      <c r="AA290" s="6">
        <v>304.195</v>
      </c>
      <c r="AB290" s="6">
        <v>307.209</v>
      </c>
    </row>
    <row r="291" spans="13:28" ht="12.75">
      <c r="M291" s="6"/>
      <c r="N291" s="6">
        <f t="shared" si="11"/>
        <v>100</v>
      </c>
      <c r="O291" s="6">
        <v>319.699</v>
      </c>
      <c r="P291" s="6">
        <v>325.02</v>
      </c>
      <c r="Q291" s="6">
        <v>953.784</v>
      </c>
      <c r="R291" s="6">
        <v>954.806</v>
      </c>
      <c r="S291" s="6">
        <v>29.114</v>
      </c>
      <c r="T291" s="6">
        <v>29.284</v>
      </c>
      <c r="U291" s="6">
        <v>4.593</v>
      </c>
      <c r="V291" s="6">
        <v>4.651</v>
      </c>
      <c r="W291" s="6">
        <v>16.235</v>
      </c>
      <c r="X291" s="6">
        <v>16.865</v>
      </c>
      <c r="Y291" s="6">
        <v>11.576</v>
      </c>
      <c r="Z291" s="6">
        <v>11.684</v>
      </c>
      <c r="AA291" s="6">
        <v>314.835</v>
      </c>
      <c r="AB291" s="6">
        <v>315.176</v>
      </c>
    </row>
    <row r="292" spans="13:28" ht="12.75">
      <c r="M292" s="6"/>
      <c r="N292" s="6">
        <f t="shared" si="11"/>
        <v>110</v>
      </c>
      <c r="O292" s="6">
        <v>309.565</v>
      </c>
      <c r="P292" s="6">
        <v>311.26</v>
      </c>
      <c r="Q292" s="6">
        <v>955.238</v>
      </c>
      <c r="R292" s="6">
        <v>955.555</v>
      </c>
      <c r="S292" s="6">
        <v>20.385</v>
      </c>
      <c r="T292" s="6">
        <v>21.086</v>
      </c>
      <c r="U292" s="6">
        <v>7.155</v>
      </c>
      <c r="V292" s="6">
        <v>7.161</v>
      </c>
      <c r="W292" s="6">
        <v>10.402</v>
      </c>
      <c r="X292" s="6">
        <v>10.448</v>
      </c>
      <c r="Y292" s="6">
        <v>16.208</v>
      </c>
      <c r="Z292" s="6">
        <v>16.845</v>
      </c>
      <c r="AA292" s="6">
        <v>303.524</v>
      </c>
      <c r="AB292" s="6">
        <v>304.073</v>
      </c>
    </row>
    <row r="293" spans="13:28" ht="12.75">
      <c r="M293" s="6"/>
      <c r="N293" s="6">
        <f t="shared" si="11"/>
        <v>120</v>
      </c>
      <c r="O293" s="6">
        <v>304.125</v>
      </c>
      <c r="P293" s="6">
        <v>307.656</v>
      </c>
      <c r="Q293" s="6">
        <v>955.645</v>
      </c>
      <c r="R293" s="6">
        <v>957.353</v>
      </c>
      <c r="S293" s="6">
        <v>17.309</v>
      </c>
      <c r="T293" s="6">
        <v>18.156</v>
      </c>
      <c r="U293" s="6">
        <v>7.854</v>
      </c>
      <c r="V293" s="6">
        <v>8.237</v>
      </c>
      <c r="W293" s="6">
        <v>8.119</v>
      </c>
      <c r="X293" s="6">
        <v>8.518</v>
      </c>
      <c r="Y293" s="6">
        <v>18.204</v>
      </c>
      <c r="Z293" s="6">
        <v>18.463</v>
      </c>
      <c r="AA293" s="6">
        <v>298.899</v>
      </c>
      <c r="AB293" s="6">
        <v>300.768</v>
      </c>
    </row>
    <row r="294" spans="13:28" ht="12.75">
      <c r="M294" s="6"/>
      <c r="N294" s="6">
        <f t="shared" si="11"/>
        <v>130</v>
      </c>
      <c r="O294" s="6">
        <v>326.014</v>
      </c>
      <c r="P294" s="6">
        <v>326.016</v>
      </c>
      <c r="Q294" s="6">
        <v>956.872</v>
      </c>
      <c r="R294" s="6">
        <v>958.333</v>
      </c>
      <c r="S294" s="6">
        <v>32.107</v>
      </c>
      <c r="T294" s="6">
        <v>32.59</v>
      </c>
      <c r="U294" s="6">
        <v>2.647</v>
      </c>
      <c r="V294" s="6">
        <v>2.772</v>
      </c>
      <c r="W294" s="6">
        <v>18.029</v>
      </c>
      <c r="X294" s="6">
        <v>18.362</v>
      </c>
      <c r="Y294" s="6">
        <v>8.045</v>
      </c>
      <c r="Z294" s="6">
        <v>8.518</v>
      </c>
      <c r="AA294" s="6">
        <v>319.784</v>
      </c>
      <c r="AB294" s="6">
        <v>320.32</v>
      </c>
    </row>
    <row r="295" spans="13:28" ht="12.75">
      <c r="M295" s="6"/>
      <c r="N295" s="6">
        <f t="shared" si="11"/>
        <v>140</v>
      </c>
      <c r="O295" s="6">
        <v>316.002</v>
      </c>
      <c r="P295" s="6">
        <v>320.06</v>
      </c>
      <c r="Q295" s="6">
        <v>957.854</v>
      </c>
      <c r="R295" s="6">
        <v>959.561</v>
      </c>
      <c r="S295" s="6">
        <v>25.953</v>
      </c>
      <c r="T295" s="6">
        <v>26.18</v>
      </c>
      <c r="U295" s="6">
        <v>3.641</v>
      </c>
      <c r="V295" s="6">
        <v>3.675</v>
      </c>
      <c r="W295" s="6">
        <v>13.005</v>
      </c>
      <c r="X295" s="6">
        <v>13.671</v>
      </c>
      <c r="Y295" s="6">
        <v>10.447</v>
      </c>
      <c r="Z295" s="6">
        <v>10.908</v>
      </c>
      <c r="AA295" s="6">
        <v>311.748</v>
      </c>
      <c r="AB295" s="6">
        <v>313.64</v>
      </c>
    </row>
    <row r="296" spans="13:28" ht="12.75">
      <c r="M296" s="6"/>
      <c r="N296" s="6">
        <f t="shared" si="11"/>
        <v>150</v>
      </c>
      <c r="O296" s="6">
        <v>312.441</v>
      </c>
      <c r="P296" s="6">
        <v>318.579</v>
      </c>
      <c r="Q296" s="6">
        <v>959.675</v>
      </c>
      <c r="R296" s="6">
        <v>959.952</v>
      </c>
      <c r="S296" s="6">
        <v>24.126</v>
      </c>
      <c r="T296" s="6">
        <v>24.137</v>
      </c>
      <c r="U296" s="6">
        <v>3.583</v>
      </c>
      <c r="V296" s="6">
        <v>3.767</v>
      </c>
      <c r="W296" s="6">
        <v>11.606</v>
      </c>
      <c r="X296" s="6">
        <v>11.834</v>
      </c>
      <c r="Y296" s="6">
        <v>10.672</v>
      </c>
      <c r="Z296" s="6">
        <v>11.396</v>
      </c>
      <c r="AA296" s="6">
        <v>310.112</v>
      </c>
      <c r="AB296" s="6">
        <v>311.274</v>
      </c>
    </row>
    <row r="297" spans="13:28" ht="12.75">
      <c r="M297" s="6"/>
      <c r="N297" s="6">
        <f t="shared" si="11"/>
        <v>160</v>
      </c>
      <c r="O297" s="6">
        <v>329.849</v>
      </c>
      <c r="P297" s="6">
        <v>334.907</v>
      </c>
      <c r="Q297" s="6">
        <v>960.32</v>
      </c>
      <c r="R297" s="6">
        <v>961.522</v>
      </c>
      <c r="S297" s="6">
        <v>38.043</v>
      </c>
      <c r="T297" s="6">
        <v>38.814</v>
      </c>
      <c r="U297" s="6">
        <v>0.979</v>
      </c>
      <c r="V297" s="6">
        <v>1.043</v>
      </c>
      <c r="W297" s="6">
        <v>22.013</v>
      </c>
      <c r="X297" s="6">
        <v>22.129</v>
      </c>
      <c r="Y297" s="6">
        <v>4.32</v>
      </c>
      <c r="Z297" s="6">
        <v>4.574</v>
      </c>
      <c r="AA297" s="6">
        <v>327.308</v>
      </c>
      <c r="AB297" s="6">
        <v>328.307</v>
      </c>
    </row>
    <row r="298" spans="13:28" ht="12.75">
      <c r="M298" s="6"/>
      <c r="N298" s="6">
        <f t="shared" si="11"/>
        <v>170</v>
      </c>
      <c r="O298" s="6">
        <v>336.678</v>
      </c>
      <c r="P298" s="6">
        <v>337.47</v>
      </c>
      <c r="Q298" s="6">
        <v>961.612</v>
      </c>
      <c r="R298" s="6">
        <v>962.448</v>
      </c>
      <c r="S298" s="6">
        <v>42.302</v>
      </c>
      <c r="T298" s="6">
        <v>43.842</v>
      </c>
      <c r="U298" s="6">
        <v>0.504</v>
      </c>
      <c r="V298" s="6">
        <v>0.526</v>
      </c>
      <c r="W298" s="6">
        <v>25.367</v>
      </c>
      <c r="X298" s="6">
        <v>25.848</v>
      </c>
      <c r="Y298" s="6">
        <v>2.802</v>
      </c>
      <c r="Z298" s="6">
        <v>2.932</v>
      </c>
      <c r="AA298" s="6">
        <v>332.765</v>
      </c>
      <c r="AB298" s="6">
        <v>333.137</v>
      </c>
    </row>
    <row r="299" spans="13:28" ht="12.75">
      <c r="M299" s="6"/>
      <c r="N299" s="6">
        <f t="shared" si="11"/>
        <v>180</v>
      </c>
      <c r="O299" s="6">
        <v>325.802</v>
      </c>
      <c r="P299" s="6">
        <v>331.714</v>
      </c>
      <c r="Q299" s="6">
        <v>962.229</v>
      </c>
      <c r="R299" s="6">
        <v>964.051</v>
      </c>
      <c r="S299" s="6">
        <v>34.808</v>
      </c>
      <c r="T299" s="6">
        <v>36.573</v>
      </c>
      <c r="U299" s="6">
        <v>0.731</v>
      </c>
      <c r="V299" s="6">
        <v>0.744</v>
      </c>
      <c r="W299" s="6">
        <v>18.897</v>
      </c>
      <c r="X299" s="6">
        <v>19.378</v>
      </c>
      <c r="Y299" s="6">
        <v>4.01</v>
      </c>
      <c r="Z299" s="6">
        <v>4.036</v>
      </c>
      <c r="AA299" s="6">
        <v>323.941</v>
      </c>
      <c r="AB299" s="6">
        <v>326.532</v>
      </c>
    </row>
    <row r="300" spans="13:28" ht="12.75">
      <c r="M300" s="6"/>
      <c r="N300" s="6">
        <f t="shared" si="11"/>
        <v>190</v>
      </c>
      <c r="O300" s="6">
        <v>342.797</v>
      </c>
      <c r="P300" s="6">
        <v>344.849</v>
      </c>
      <c r="Q300" s="6">
        <v>964</v>
      </c>
      <c r="R300" s="6">
        <v>964.503</v>
      </c>
      <c r="S300" s="6">
        <v>49.305</v>
      </c>
      <c r="T300" s="6">
        <v>51.523</v>
      </c>
      <c r="U300" s="6">
        <v>0.096</v>
      </c>
      <c r="V300" s="6">
        <v>0.102</v>
      </c>
      <c r="W300" s="6">
        <v>30.95</v>
      </c>
      <c r="X300" s="6">
        <v>32.031</v>
      </c>
      <c r="Y300" s="6">
        <v>1.016</v>
      </c>
      <c r="Z300" s="6">
        <v>1.059</v>
      </c>
      <c r="AA300" s="6">
        <v>339.432</v>
      </c>
      <c r="AB300" s="6">
        <v>341.896</v>
      </c>
    </row>
    <row r="301" spans="13:28" ht="12.75">
      <c r="M301" s="6"/>
      <c r="N301" s="6">
        <f t="shared" si="11"/>
        <v>200</v>
      </c>
      <c r="O301" s="6">
        <v>371.394</v>
      </c>
      <c r="P301" s="6">
        <v>372.686</v>
      </c>
      <c r="Q301" s="6">
        <v>964.669</v>
      </c>
      <c r="R301" s="6">
        <v>966.058</v>
      </c>
      <c r="S301" s="6">
        <v>77.502</v>
      </c>
      <c r="T301" s="6">
        <v>79.966</v>
      </c>
      <c r="U301" s="6">
        <v>0</v>
      </c>
      <c r="V301" s="6">
        <v>0</v>
      </c>
      <c r="W301" s="6">
        <v>57.811</v>
      </c>
      <c r="X301" s="6">
        <v>59.941</v>
      </c>
      <c r="Y301" s="6">
        <v>0.026</v>
      </c>
      <c r="Z301" s="6">
        <v>0.027</v>
      </c>
      <c r="AA301" s="6">
        <v>369.088</v>
      </c>
      <c r="AB301" s="6">
        <v>369.29</v>
      </c>
    </row>
    <row r="302" spans="13:28" ht="12.75">
      <c r="M302" s="6"/>
      <c r="N302" s="6">
        <f t="shared" si="11"/>
        <v>210</v>
      </c>
      <c r="O302" s="6">
        <v>370.907</v>
      </c>
      <c r="P302" s="6">
        <v>375.942</v>
      </c>
      <c r="Q302" s="6">
        <v>965.596</v>
      </c>
      <c r="R302" s="6">
        <v>967.36</v>
      </c>
      <c r="S302" s="6">
        <v>80.078</v>
      </c>
      <c r="T302" s="6">
        <v>81.441</v>
      </c>
      <c r="U302" s="6">
        <v>0</v>
      </c>
      <c r="V302" s="6">
        <v>0</v>
      </c>
      <c r="W302" s="6">
        <v>60.113</v>
      </c>
      <c r="X302" s="6">
        <v>61.603</v>
      </c>
      <c r="Y302" s="6">
        <v>0.006</v>
      </c>
      <c r="Z302" s="6">
        <v>0.006</v>
      </c>
      <c r="AA302" s="6">
        <v>370.932</v>
      </c>
      <c r="AB302" s="6">
        <v>371.334</v>
      </c>
    </row>
    <row r="303" spans="13:28" ht="12.75">
      <c r="M303" s="6"/>
      <c r="N303" s="6">
        <f t="shared" si="11"/>
        <v>220</v>
      </c>
      <c r="O303" s="6">
        <v>380.486</v>
      </c>
      <c r="P303" s="6">
        <v>380.571</v>
      </c>
      <c r="Q303" s="6">
        <v>967.506</v>
      </c>
      <c r="R303" s="6">
        <v>967.679</v>
      </c>
      <c r="S303" s="6">
        <v>87.102</v>
      </c>
      <c r="T303" s="6">
        <v>89.838</v>
      </c>
      <c r="U303" s="6">
        <v>0</v>
      </c>
      <c r="V303" s="6">
        <v>0</v>
      </c>
      <c r="W303" s="6">
        <v>67.258</v>
      </c>
      <c r="X303" s="6">
        <v>69.82</v>
      </c>
      <c r="Y303" s="6">
        <v>0</v>
      </c>
      <c r="Z303" s="6">
        <v>0</v>
      </c>
      <c r="AA303" s="6">
        <v>377.243</v>
      </c>
      <c r="AB303" s="6">
        <v>380.31</v>
      </c>
    </row>
    <row r="304" spans="13:28" ht="12.75">
      <c r="M304" s="6"/>
      <c r="N304" s="6">
        <f t="shared" si="11"/>
        <v>230</v>
      </c>
      <c r="O304" s="6">
        <v>382.967</v>
      </c>
      <c r="P304" s="6">
        <v>384.81</v>
      </c>
      <c r="Q304" s="6">
        <v>968.575</v>
      </c>
      <c r="R304" s="6">
        <v>968.844</v>
      </c>
      <c r="S304" s="6">
        <v>91.019</v>
      </c>
      <c r="T304" s="6">
        <v>93.972</v>
      </c>
      <c r="U304" s="6">
        <v>0</v>
      </c>
      <c r="V304" s="6">
        <v>0</v>
      </c>
      <c r="W304" s="6">
        <v>72.405</v>
      </c>
      <c r="X304" s="6">
        <v>72.677</v>
      </c>
      <c r="Y304" s="6">
        <v>0</v>
      </c>
      <c r="Z304" s="6">
        <v>0</v>
      </c>
      <c r="AA304" s="6">
        <v>381.74</v>
      </c>
      <c r="AB304" s="6">
        <v>383.678</v>
      </c>
    </row>
    <row r="305" spans="13:28" ht="12.75">
      <c r="M305" s="6"/>
      <c r="N305" s="6">
        <f t="shared" si="11"/>
        <v>240</v>
      </c>
      <c r="O305" s="6">
        <v>401.235</v>
      </c>
      <c r="P305" s="6">
        <v>404.932</v>
      </c>
      <c r="Q305" s="6">
        <v>969</v>
      </c>
      <c r="R305" s="6">
        <v>970.654</v>
      </c>
      <c r="S305" s="6">
        <v>110.191</v>
      </c>
      <c r="T305" s="6">
        <v>114.477</v>
      </c>
      <c r="U305" s="6">
        <v>0</v>
      </c>
      <c r="V305" s="6">
        <v>0</v>
      </c>
      <c r="W305" s="6">
        <v>92.087</v>
      </c>
      <c r="X305" s="6">
        <v>92.627</v>
      </c>
      <c r="Y305" s="6">
        <v>0</v>
      </c>
      <c r="Z305" s="6">
        <v>0</v>
      </c>
      <c r="AA305" s="6">
        <v>401.038</v>
      </c>
      <c r="AB305" s="6">
        <v>403.89</v>
      </c>
    </row>
    <row r="306" spans="13:28" ht="12.75">
      <c r="M306" s="6"/>
      <c r="N306" s="6">
        <v>-999</v>
      </c>
      <c r="O306" s="6">
        <v>388.135</v>
      </c>
      <c r="P306" s="6">
        <v>388.135</v>
      </c>
      <c r="Q306" s="6">
        <v>970.946</v>
      </c>
      <c r="R306" s="6">
        <v>970.946</v>
      </c>
      <c r="S306" s="6">
        <v>98.135</v>
      </c>
      <c r="T306" s="6">
        <v>98.135</v>
      </c>
      <c r="U306" s="6">
        <v>0</v>
      </c>
      <c r="V306" s="6">
        <v>0</v>
      </c>
      <c r="W306" s="6">
        <v>78.135</v>
      </c>
      <c r="X306" s="6">
        <v>78.135</v>
      </c>
      <c r="Y306" s="6">
        <v>0</v>
      </c>
      <c r="Z306" s="6">
        <v>0</v>
      </c>
      <c r="AA306" s="6">
        <v>388.135</v>
      </c>
      <c r="AB306" s="6">
        <v>388.135</v>
      </c>
    </row>
    <row r="307" spans="13:28" ht="12.75">
      <c r="M307" s="6" t="s">
        <v>64</v>
      </c>
      <c r="N307" s="6">
        <v>0</v>
      </c>
      <c r="O307" s="6">
        <v>296.191</v>
      </c>
      <c r="P307" s="6">
        <v>301.286</v>
      </c>
      <c r="Q307" s="6">
        <v>942.928</v>
      </c>
      <c r="R307" s="6">
        <v>943.779</v>
      </c>
      <c r="S307" s="6">
        <v>15.095</v>
      </c>
      <c r="T307" s="6">
        <v>15.381</v>
      </c>
      <c r="U307" s="6">
        <v>17.461</v>
      </c>
      <c r="V307" s="6">
        <v>17.937</v>
      </c>
      <c r="W307" s="6">
        <v>8.214</v>
      </c>
      <c r="X307" s="6">
        <v>8.297</v>
      </c>
      <c r="Y307" s="6">
        <v>29.45</v>
      </c>
      <c r="Z307" s="6">
        <v>30.846</v>
      </c>
      <c r="AA307" s="6">
        <v>286.502</v>
      </c>
      <c r="AB307" s="6">
        <v>288.431</v>
      </c>
    </row>
    <row r="308" spans="13:28" ht="12.75">
      <c r="M308" s="6"/>
      <c r="N308" s="6">
        <f>N307+10</f>
        <v>10</v>
      </c>
      <c r="O308" s="6">
        <v>296.766</v>
      </c>
      <c r="P308" s="6">
        <v>298.641</v>
      </c>
      <c r="Q308" s="6">
        <v>943.889</v>
      </c>
      <c r="R308" s="6">
        <v>944.995</v>
      </c>
      <c r="S308" s="6">
        <v>14.373</v>
      </c>
      <c r="T308" s="6">
        <v>14.948</v>
      </c>
      <c r="U308" s="6">
        <v>17.296</v>
      </c>
      <c r="V308" s="6">
        <v>18.03</v>
      </c>
      <c r="W308" s="6">
        <v>7.667</v>
      </c>
      <c r="X308" s="6">
        <v>7.914</v>
      </c>
      <c r="Y308" s="6">
        <v>30.193</v>
      </c>
      <c r="Z308" s="6">
        <v>30.302</v>
      </c>
      <c r="AA308" s="6">
        <v>286.302</v>
      </c>
      <c r="AB308" s="6">
        <v>287.522</v>
      </c>
    </row>
    <row r="309" spans="13:28" ht="12.75">
      <c r="M309" s="6"/>
      <c r="N309" s="6">
        <f aca="true" t="shared" si="12" ref="N309:N331">N308+10</f>
        <v>20</v>
      </c>
      <c r="O309" s="6">
        <v>309.232</v>
      </c>
      <c r="P309" s="6">
        <v>311.344</v>
      </c>
      <c r="Q309" s="6">
        <v>945.421</v>
      </c>
      <c r="R309" s="6">
        <v>945.642</v>
      </c>
      <c r="S309" s="6">
        <v>20.794</v>
      </c>
      <c r="T309" s="6">
        <v>21.579</v>
      </c>
      <c r="U309" s="6">
        <v>11.539</v>
      </c>
      <c r="V309" s="6">
        <v>12.329</v>
      </c>
      <c r="W309" s="6">
        <v>11.983</v>
      </c>
      <c r="X309" s="6">
        <v>12.16</v>
      </c>
      <c r="Y309" s="6">
        <v>21.667</v>
      </c>
      <c r="Z309" s="6">
        <v>22.923</v>
      </c>
      <c r="AA309" s="6">
        <v>299.269</v>
      </c>
      <c r="AB309" s="6">
        <v>299.732</v>
      </c>
    </row>
    <row r="310" spans="13:28" ht="12.75">
      <c r="M310" s="6"/>
      <c r="N310" s="6">
        <f t="shared" si="12"/>
        <v>30</v>
      </c>
      <c r="O310" s="6">
        <v>307.193</v>
      </c>
      <c r="P310" s="6">
        <v>308.244</v>
      </c>
      <c r="Q310" s="6">
        <v>946.031</v>
      </c>
      <c r="R310" s="6">
        <v>947.214</v>
      </c>
      <c r="S310" s="6">
        <v>19.371</v>
      </c>
      <c r="T310" s="6">
        <v>19.956</v>
      </c>
      <c r="U310" s="6">
        <v>12.317</v>
      </c>
      <c r="V310" s="6">
        <v>12.428</v>
      </c>
      <c r="W310" s="6">
        <v>10.663</v>
      </c>
      <c r="X310" s="6">
        <v>11.145</v>
      </c>
      <c r="Y310" s="6">
        <v>22.721</v>
      </c>
      <c r="Z310" s="6">
        <v>23.502</v>
      </c>
      <c r="AA310" s="6">
        <v>296.603</v>
      </c>
      <c r="AB310" s="6">
        <v>298.352</v>
      </c>
    </row>
    <row r="311" spans="13:28" ht="12.75">
      <c r="M311" s="6"/>
      <c r="N311" s="6">
        <f t="shared" si="12"/>
        <v>40</v>
      </c>
      <c r="O311" s="6">
        <v>295.052</v>
      </c>
      <c r="P311" s="6">
        <v>296.514</v>
      </c>
      <c r="Q311" s="6">
        <v>947.643</v>
      </c>
      <c r="R311" s="6">
        <v>947.787</v>
      </c>
      <c r="S311" s="6">
        <v>13.222</v>
      </c>
      <c r="T311" s="6">
        <v>13.609</v>
      </c>
      <c r="U311" s="6">
        <v>16.917</v>
      </c>
      <c r="V311" s="6">
        <v>16.98</v>
      </c>
      <c r="W311" s="6">
        <v>6.588</v>
      </c>
      <c r="X311" s="6">
        <v>6.883</v>
      </c>
      <c r="Y311" s="6">
        <v>29.691</v>
      </c>
      <c r="Z311" s="6">
        <v>29.888</v>
      </c>
      <c r="AA311" s="6">
        <v>284.95</v>
      </c>
      <c r="AB311" s="6">
        <v>287.81</v>
      </c>
    </row>
    <row r="312" spans="13:28" ht="12.75">
      <c r="M312" s="6"/>
      <c r="N312" s="6">
        <f t="shared" si="12"/>
        <v>50</v>
      </c>
      <c r="O312" s="6">
        <v>293.268</v>
      </c>
      <c r="P312" s="6">
        <v>294.352</v>
      </c>
      <c r="Q312" s="6">
        <v>948.742</v>
      </c>
      <c r="R312" s="6">
        <v>948.875</v>
      </c>
      <c r="S312" s="6">
        <v>12.206</v>
      </c>
      <c r="T312" s="6">
        <v>12.547</v>
      </c>
      <c r="U312" s="6">
        <v>17.271</v>
      </c>
      <c r="V312" s="6">
        <v>17.435</v>
      </c>
      <c r="W312" s="6">
        <v>5.863</v>
      </c>
      <c r="X312" s="6">
        <v>6.161</v>
      </c>
      <c r="Y312" s="6">
        <v>29.965</v>
      </c>
      <c r="Z312" s="6">
        <v>31.099</v>
      </c>
      <c r="AA312" s="6">
        <v>284.053</v>
      </c>
      <c r="AB312" s="6">
        <v>285.761</v>
      </c>
    </row>
    <row r="313" spans="13:28" ht="12.75">
      <c r="M313" s="6"/>
      <c r="N313" s="6">
        <f t="shared" si="12"/>
        <v>60</v>
      </c>
      <c r="O313" s="6">
        <v>297.303</v>
      </c>
      <c r="P313" s="6">
        <v>300.659</v>
      </c>
      <c r="Q313" s="6">
        <v>949.647</v>
      </c>
      <c r="R313" s="6">
        <v>950.16</v>
      </c>
      <c r="S313" s="6">
        <v>14.564</v>
      </c>
      <c r="T313" s="6">
        <v>14.809</v>
      </c>
      <c r="U313" s="6">
        <v>14.071</v>
      </c>
      <c r="V313" s="6">
        <v>14.581</v>
      </c>
      <c r="W313" s="6">
        <v>7.305</v>
      </c>
      <c r="X313" s="6">
        <v>7.332</v>
      </c>
      <c r="Y313" s="6">
        <v>26.013</v>
      </c>
      <c r="Z313" s="6">
        <v>27.036</v>
      </c>
      <c r="AA313" s="6">
        <v>289.263</v>
      </c>
      <c r="AB313" s="6">
        <v>291.473</v>
      </c>
    </row>
    <row r="314" spans="13:28" ht="12.75">
      <c r="M314" s="6"/>
      <c r="N314" s="6">
        <f t="shared" si="12"/>
        <v>70</v>
      </c>
      <c r="O314" s="6">
        <v>294.781</v>
      </c>
      <c r="P314" s="6">
        <v>295.95</v>
      </c>
      <c r="Q314" s="6">
        <v>950.892</v>
      </c>
      <c r="R314" s="6">
        <v>951.107</v>
      </c>
      <c r="S314" s="6">
        <v>12.49</v>
      </c>
      <c r="T314" s="6">
        <v>13.078</v>
      </c>
      <c r="U314" s="6">
        <v>15.277</v>
      </c>
      <c r="V314" s="6">
        <v>15.582</v>
      </c>
      <c r="W314" s="6">
        <v>5.973</v>
      </c>
      <c r="X314" s="6">
        <v>6.135</v>
      </c>
      <c r="Y314" s="6">
        <v>27.615</v>
      </c>
      <c r="Z314" s="6">
        <v>28.962</v>
      </c>
      <c r="AA314" s="6">
        <v>286.378</v>
      </c>
      <c r="AB314" s="6">
        <v>288.219</v>
      </c>
    </row>
    <row r="315" spans="13:28" ht="12.75">
      <c r="M315" s="6"/>
      <c r="N315" s="6">
        <f t="shared" si="12"/>
        <v>80</v>
      </c>
      <c r="O315" s="6">
        <v>290.334</v>
      </c>
      <c r="P315" s="6">
        <v>293.652</v>
      </c>
      <c r="Q315" s="6">
        <v>951.77</v>
      </c>
      <c r="R315" s="6">
        <v>952.423</v>
      </c>
      <c r="S315" s="6">
        <v>10.912</v>
      </c>
      <c r="T315" s="6">
        <v>11.235</v>
      </c>
      <c r="U315" s="6">
        <v>16.453</v>
      </c>
      <c r="V315" s="6">
        <v>16.567</v>
      </c>
      <c r="W315" s="6">
        <v>4.961</v>
      </c>
      <c r="X315" s="6">
        <v>4.968</v>
      </c>
      <c r="Y315" s="6">
        <v>29.737</v>
      </c>
      <c r="Z315" s="6">
        <v>30.288</v>
      </c>
      <c r="AA315" s="6">
        <v>283.664</v>
      </c>
      <c r="AB315" s="6">
        <v>285.247</v>
      </c>
    </row>
    <row r="316" spans="13:28" ht="12.75">
      <c r="M316" s="6"/>
      <c r="N316" s="6">
        <f t="shared" si="12"/>
        <v>90</v>
      </c>
      <c r="O316" s="6">
        <v>297.21</v>
      </c>
      <c r="P316" s="6">
        <v>299.24</v>
      </c>
      <c r="Q316" s="6">
        <v>952.547</v>
      </c>
      <c r="R316" s="6">
        <v>953.843</v>
      </c>
      <c r="S316" s="6">
        <v>13.514</v>
      </c>
      <c r="T316" s="6">
        <v>14.198</v>
      </c>
      <c r="U316" s="6">
        <v>12.664</v>
      </c>
      <c r="V316" s="6">
        <v>13.136</v>
      </c>
      <c r="W316" s="6">
        <v>6.418</v>
      </c>
      <c r="X316" s="6">
        <v>6.493</v>
      </c>
      <c r="Y316" s="6">
        <v>25.049</v>
      </c>
      <c r="Z316" s="6">
        <v>25.218</v>
      </c>
      <c r="AA316" s="6">
        <v>289.565</v>
      </c>
      <c r="AB316" s="6">
        <v>292.382</v>
      </c>
    </row>
    <row r="317" spans="13:28" ht="12.75">
      <c r="M317" s="6"/>
      <c r="N317" s="6">
        <f t="shared" si="12"/>
        <v>100</v>
      </c>
      <c r="O317" s="6">
        <v>295.44</v>
      </c>
      <c r="P317" s="6">
        <v>296.695</v>
      </c>
      <c r="Q317" s="6">
        <v>953.482</v>
      </c>
      <c r="R317" s="6">
        <v>955.108</v>
      </c>
      <c r="S317" s="6">
        <v>12.439</v>
      </c>
      <c r="T317" s="6">
        <v>12.744</v>
      </c>
      <c r="U317" s="6">
        <v>12.862</v>
      </c>
      <c r="V317" s="6">
        <v>13.67</v>
      </c>
      <c r="W317" s="6">
        <v>5.588</v>
      </c>
      <c r="X317" s="6">
        <v>5.602</v>
      </c>
      <c r="Y317" s="6">
        <v>25.086</v>
      </c>
      <c r="Z317" s="6">
        <v>26.766</v>
      </c>
      <c r="AA317" s="6">
        <v>288.303</v>
      </c>
      <c r="AB317" s="6">
        <v>290.324</v>
      </c>
    </row>
    <row r="318" spans="13:28" ht="12.75">
      <c r="M318" s="6"/>
      <c r="N318" s="6">
        <f t="shared" si="12"/>
        <v>110</v>
      </c>
      <c r="O318" s="6">
        <v>311.102</v>
      </c>
      <c r="P318" s="6">
        <v>316.967</v>
      </c>
      <c r="Q318" s="6">
        <v>955.062</v>
      </c>
      <c r="R318" s="6">
        <v>955.731</v>
      </c>
      <c r="S318" s="6">
        <v>22.968</v>
      </c>
      <c r="T318" s="6">
        <v>23.401</v>
      </c>
      <c r="U318" s="6">
        <v>5.921</v>
      </c>
      <c r="V318" s="6">
        <v>6.316</v>
      </c>
      <c r="W318" s="6">
        <v>12.032</v>
      </c>
      <c r="X318" s="6">
        <v>12.096</v>
      </c>
      <c r="Y318" s="6">
        <v>14.164</v>
      </c>
      <c r="Z318" s="6">
        <v>15.191</v>
      </c>
      <c r="AA318" s="6">
        <v>306.515</v>
      </c>
      <c r="AB318" s="6">
        <v>308.172</v>
      </c>
    </row>
    <row r="319" spans="13:28" ht="12.75">
      <c r="M319" s="6"/>
      <c r="N319" s="6">
        <f t="shared" si="12"/>
        <v>120</v>
      </c>
      <c r="O319" s="6">
        <v>316.501</v>
      </c>
      <c r="P319" s="6">
        <v>318.312</v>
      </c>
      <c r="Q319" s="6">
        <v>956.469</v>
      </c>
      <c r="R319" s="6">
        <v>956.528</v>
      </c>
      <c r="S319" s="6">
        <v>25.255</v>
      </c>
      <c r="T319" s="6">
        <v>25.899</v>
      </c>
      <c r="U319" s="6">
        <v>4.62</v>
      </c>
      <c r="V319" s="6">
        <v>4.919</v>
      </c>
      <c r="W319" s="6">
        <v>13.333</v>
      </c>
      <c r="X319" s="6">
        <v>13.652</v>
      </c>
      <c r="Y319" s="6">
        <v>11.99</v>
      </c>
      <c r="Z319" s="6">
        <v>12.784</v>
      </c>
      <c r="AA319" s="6">
        <v>309.686</v>
      </c>
      <c r="AB319" s="6">
        <v>312.557</v>
      </c>
    </row>
    <row r="320" spans="13:28" ht="12.75">
      <c r="M320" s="6"/>
      <c r="N320" s="6">
        <f t="shared" si="12"/>
        <v>130</v>
      </c>
      <c r="O320" s="6">
        <v>311.799</v>
      </c>
      <c r="P320" s="6">
        <v>315.022</v>
      </c>
      <c r="Q320" s="6">
        <v>957.526</v>
      </c>
      <c r="R320" s="6">
        <v>957.679</v>
      </c>
      <c r="S320" s="6">
        <v>22.359</v>
      </c>
      <c r="T320" s="6">
        <v>22.952</v>
      </c>
      <c r="U320" s="6">
        <v>5.183</v>
      </c>
      <c r="V320" s="6">
        <v>5.259</v>
      </c>
      <c r="W320" s="6">
        <v>11.041</v>
      </c>
      <c r="X320" s="6">
        <v>11.491</v>
      </c>
      <c r="Y320" s="6">
        <v>13.543</v>
      </c>
      <c r="Z320" s="6">
        <v>13.568</v>
      </c>
      <c r="AA320" s="6">
        <v>306.726</v>
      </c>
      <c r="AB320" s="6">
        <v>308.63</v>
      </c>
    </row>
    <row r="321" spans="13:28" ht="12.75">
      <c r="M321" s="6"/>
      <c r="N321" s="6">
        <f t="shared" si="12"/>
        <v>140</v>
      </c>
      <c r="O321" s="6">
        <v>300.905</v>
      </c>
      <c r="P321" s="6">
        <v>306.83</v>
      </c>
      <c r="Q321" s="6">
        <v>958.658</v>
      </c>
      <c r="R321" s="6">
        <v>958.756</v>
      </c>
      <c r="S321" s="6">
        <v>15.788</v>
      </c>
      <c r="T321" s="6">
        <v>16.534</v>
      </c>
      <c r="U321" s="6">
        <v>7.255</v>
      </c>
      <c r="V321" s="6">
        <v>7.75</v>
      </c>
      <c r="W321" s="6">
        <v>6.946</v>
      </c>
      <c r="X321" s="6">
        <v>7.003</v>
      </c>
      <c r="Y321" s="6">
        <v>18.003</v>
      </c>
      <c r="Z321" s="6">
        <v>18.124</v>
      </c>
      <c r="AA321" s="6">
        <v>297.737</v>
      </c>
      <c r="AB321" s="6">
        <v>299.8</v>
      </c>
    </row>
    <row r="322" spans="13:28" ht="12.75">
      <c r="M322" s="6"/>
      <c r="N322" s="6">
        <f t="shared" si="12"/>
        <v>150</v>
      </c>
      <c r="O322" s="6">
        <v>304.526</v>
      </c>
      <c r="P322" s="6">
        <v>304.904</v>
      </c>
      <c r="Q322" s="6">
        <v>959.584</v>
      </c>
      <c r="R322" s="6">
        <v>960.043</v>
      </c>
      <c r="S322" s="6">
        <v>16.352</v>
      </c>
      <c r="T322" s="6">
        <v>16.673</v>
      </c>
      <c r="U322" s="6">
        <v>6.488</v>
      </c>
      <c r="V322" s="6">
        <v>6.641</v>
      </c>
      <c r="W322" s="6">
        <v>6.952</v>
      </c>
      <c r="X322" s="6">
        <v>6.954</v>
      </c>
      <c r="Y322" s="6">
        <v>16.534</v>
      </c>
      <c r="Z322" s="6">
        <v>17.018</v>
      </c>
      <c r="AA322" s="6">
        <v>299.216</v>
      </c>
      <c r="AB322" s="6">
        <v>300.91</v>
      </c>
    </row>
    <row r="323" spans="13:28" ht="12.75">
      <c r="M323" s="6"/>
      <c r="N323" s="6">
        <f t="shared" si="12"/>
        <v>160</v>
      </c>
      <c r="O323" s="6">
        <v>287.493</v>
      </c>
      <c r="P323" s="6">
        <v>292.571</v>
      </c>
      <c r="Q323" s="6">
        <v>960.69</v>
      </c>
      <c r="R323" s="6">
        <v>961.152</v>
      </c>
      <c r="S323" s="6">
        <v>8.107</v>
      </c>
      <c r="T323" s="6">
        <v>8.285</v>
      </c>
      <c r="U323" s="6">
        <v>11.72</v>
      </c>
      <c r="V323" s="6">
        <v>12.501</v>
      </c>
      <c r="W323" s="6">
        <v>2.528</v>
      </c>
      <c r="X323" s="6">
        <v>2.584</v>
      </c>
      <c r="Y323" s="6">
        <v>25.9</v>
      </c>
      <c r="Z323" s="6">
        <v>26.629</v>
      </c>
      <c r="AA323" s="6">
        <v>285.653</v>
      </c>
      <c r="AB323" s="6">
        <v>286.435</v>
      </c>
    </row>
    <row r="324" spans="13:28" ht="12.75">
      <c r="M324" s="6"/>
      <c r="N324" s="6">
        <f t="shared" si="12"/>
        <v>170</v>
      </c>
      <c r="O324" s="6">
        <v>287.624</v>
      </c>
      <c r="P324" s="6">
        <v>289.024</v>
      </c>
      <c r="Q324" s="6">
        <v>961.967</v>
      </c>
      <c r="R324" s="6">
        <v>962.093</v>
      </c>
      <c r="S324" s="6">
        <v>6.996</v>
      </c>
      <c r="T324" s="6">
        <v>7.193</v>
      </c>
      <c r="U324" s="6">
        <v>11.966</v>
      </c>
      <c r="V324" s="6">
        <v>12.532</v>
      </c>
      <c r="W324" s="6">
        <v>1.951</v>
      </c>
      <c r="X324" s="6">
        <v>1.982</v>
      </c>
      <c r="Y324" s="6">
        <v>26.598</v>
      </c>
      <c r="Z324" s="6">
        <v>27.275</v>
      </c>
      <c r="AA324" s="6">
        <v>284.546</v>
      </c>
      <c r="AB324" s="6">
        <v>285.048</v>
      </c>
    </row>
    <row r="325" spans="13:28" ht="12.75">
      <c r="M325" s="6"/>
      <c r="N325" s="6">
        <f t="shared" si="12"/>
        <v>180</v>
      </c>
      <c r="O325" s="6">
        <v>300.752</v>
      </c>
      <c r="P325" s="6">
        <v>303.438</v>
      </c>
      <c r="Q325" s="6">
        <v>962.608</v>
      </c>
      <c r="R325" s="6">
        <v>963.671</v>
      </c>
      <c r="S325" s="6">
        <v>14.061</v>
      </c>
      <c r="T325" s="6">
        <v>14.197</v>
      </c>
      <c r="U325" s="6">
        <v>5.28</v>
      </c>
      <c r="V325" s="6">
        <v>5.401</v>
      </c>
      <c r="W325" s="6">
        <v>4.749</v>
      </c>
      <c r="X325" s="6">
        <v>4.982</v>
      </c>
      <c r="Y325" s="6">
        <v>15.697</v>
      </c>
      <c r="Z325" s="6">
        <v>16.136</v>
      </c>
      <c r="AA325" s="6">
        <v>298.431</v>
      </c>
      <c r="AB325" s="6">
        <v>299.287</v>
      </c>
    </row>
    <row r="326" spans="13:28" ht="12.75">
      <c r="M326" s="6"/>
      <c r="N326" s="6">
        <f t="shared" si="12"/>
        <v>190</v>
      </c>
      <c r="O326" s="6">
        <v>295.434</v>
      </c>
      <c r="P326" s="6">
        <v>295.526</v>
      </c>
      <c r="Q326" s="6">
        <v>963.774</v>
      </c>
      <c r="R326" s="6">
        <v>964.728</v>
      </c>
      <c r="S326" s="6">
        <v>9.573</v>
      </c>
      <c r="T326" s="6">
        <v>9.95</v>
      </c>
      <c r="U326" s="6">
        <v>6.957</v>
      </c>
      <c r="V326" s="6">
        <v>7.073</v>
      </c>
      <c r="W326" s="6">
        <v>2.576</v>
      </c>
      <c r="X326" s="6">
        <v>2.661</v>
      </c>
      <c r="Y326" s="6">
        <v>19.085</v>
      </c>
      <c r="Z326" s="6">
        <v>20.384</v>
      </c>
      <c r="AA326" s="6">
        <v>291.815</v>
      </c>
      <c r="AB326" s="6">
        <v>293.714</v>
      </c>
    </row>
    <row r="327" spans="13:28" ht="12.75">
      <c r="M327" s="6"/>
      <c r="N327" s="6">
        <f t="shared" si="12"/>
        <v>200</v>
      </c>
      <c r="O327" s="6">
        <v>298.402</v>
      </c>
      <c r="P327" s="6">
        <v>302.225</v>
      </c>
      <c r="Q327" s="6">
        <v>964.595</v>
      </c>
      <c r="R327" s="6">
        <v>966.132</v>
      </c>
      <c r="S327" s="6">
        <v>12.071</v>
      </c>
      <c r="T327" s="6">
        <v>12.532</v>
      </c>
      <c r="U327" s="6">
        <v>4.254</v>
      </c>
      <c r="V327" s="6">
        <v>4.415</v>
      </c>
      <c r="W327" s="6">
        <v>3.317</v>
      </c>
      <c r="X327" s="6">
        <v>3.391</v>
      </c>
      <c r="Y327" s="6">
        <v>15.074</v>
      </c>
      <c r="Z327" s="6">
        <v>15.47</v>
      </c>
      <c r="AA327" s="6">
        <v>296.575</v>
      </c>
      <c r="AB327" s="6">
        <v>299.45</v>
      </c>
    </row>
    <row r="328" spans="13:28" ht="12.75">
      <c r="M328" s="6"/>
      <c r="N328" s="6">
        <f t="shared" si="12"/>
        <v>210</v>
      </c>
      <c r="O328" s="6">
        <v>303.721</v>
      </c>
      <c r="P328" s="6">
        <v>306.52</v>
      </c>
      <c r="Q328" s="6">
        <v>966.467</v>
      </c>
      <c r="R328" s="6">
        <v>966.489</v>
      </c>
      <c r="S328" s="6">
        <v>15.261</v>
      </c>
      <c r="T328" s="6">
        <v>15.597</v>
      </c>
      <c r="U328" s="6">
        <v>2.213</v>
      </c>
      <c r="V328" s="6">
        <v>2.268</v>
      </c>
      <c r="W328" s="6">
        <v>4.221</v>
      </c>
      <c r="X328" s="6">
        <v>4.375</v>
      </c>
      <c r="Y328" s="6">
        <v>10.936</v>
      </c>
      <c r="Z328" s="6">
        <v>11.1</v>
      </c>
      <c r="AA328" s="6">
        <v>302.169</v>
      </c>
      <c r="AB328" s="6">
        <v>304.329</v>
      </c>
    </row>
    <row r="329" spans="13:28" ht="12.75">
      <c r="M329" s="6"/>
      <c r="N329" s="6">
        <f t="shared" si="12"/>
        <v>220</v>
      </c>
      <c r="O329" s="6">
        <v>297.73</v>
      </c>
      <c r="P329" s="6">
        <v>303.466</v>
      </c>
      <c r="Q329" s="6">
        <v>967.325</v>
      </c>
      <c r="R329" s="6">
        <v>967.861</v>
      </c>
      <c r="S329" s="6">
        <v>11.428</v>
      </c>
      <c r="T329" s="6">
        <v>11.869</v>
      </c>
      <c r="U329" s="6">
        <v>2.387</v>
      </c>
      <c r="V329" s="6">
        <v>2.544</v>
      </c>
      <c r="W329" s="6">
        <v>2.18</v>
      </c>
      <c r="X329" s="6">
        <v>2.275</v>
      </c>
      <c r="Y329" s="6">
        <v>12.876</v>
      </c>
      <c r="Z329" s="6">
        <v>13.075</v>
      </c>
      <c r="AA329" s="6">
        <v>298.723</v>
      </c>
      <c r="AB329" s="6">
        <v>299.705</v>
      </c>
    </row>
    <row r="330" spans="13:28" ht="12.75">
      <c r="M330" s="6"/>
      <c r="N330" s="6">
        <f t="shared" si="12"/>
        <v>230</v>
      </c>
      <c r="O330" s="6">
        <v>303.674</v>
      </c>
      <c r="P330" s="6">
        <v>307.359</v>
      </c>
      <c r="Q330" s="6">
        <v>968.417</v>
      </c>
      <c r="R330" s="6">
        <v>969.002</v>
      </c>
      <c r="S330" s="6">
        <v>15.213</v>
      </c>
      <c r="T330" s="6">
        <v>15.32</v>
      </c>
      <c r="U330" s="6">
        <v>0.715</v>
      </c>
      <c r="V330" s="6">
        <v>0.728</v>
      </c>
      <c r="W330" s="6">
        <v>2.784</v>
      </c>
      <c r="X330" s="6">
        <v>2.884</v>
      </c>
      <c r="Y330" s="6">
        <v>7.976</v>
      </c>
      <c r="Z330" s="6">
        <v>8.51</v>
      </c>
      <c r="AA330" s="6">
        <v>303.893</v>
      </c>
      <c r="AB330" s="6">
        <v>305.263</v>
      </c>
    </row>
    <row r="331" spans="13:28" ht="12.75">
      <c r="M331" s="6"/>
      <c r="N331" s="6">
        <f t="shared" si="12"/>
        <v>240</v>
      </c>
      <c r="O331" s="6">
        <v>300.758</v>
      </c>
      <c r="P331" s="6">
        <v>302.096</v>
      </c>
      <c r="Q331" s="6">
        <v>968.974</v>
      </c>
      <c r="R331" s="6">
        <v>970.68</v>
      </c>
      <c r="S331" s="6">
        <v>11.243</v>
      </c>
      <c r="T331" s="6">
        <v>11.517</v>
      </c>
      <c r="U331" s="6">
        <v>0.415</v>
      </c>
      <c r="V331" s="6">
        <v>0.441</v>
      </c>
      <c r="W331" s="6">
        <v>0.735</v>
      </c>
      <c r="X331" s="6">
        <v>0.743</v>
      </c>
      <c r="Y331" s="6">
        <v>9.744</v>
      </c>
      <c r="Z331" s="6">
        <v>9.785</v>
      </c>
      <c r="AA331" s="6">
        <v>300.429</v>
      </c>
      <c r="AB331" s="6">
        <v>301.498</v>
      </c>
    </row>
    <row r="332" spans="13:28" ht="12.75">
      <c r="M332" s="6" t="s">
        <v>66</v>
      </c>
      <c r="N332" s="6">
        <v>-999</v>
      </c>
      <c r="O332" s="6">
        <v>287.169</v>
      </c>
      <c r="P332" s="6">
        <v>287.169</v>
      </c>
      <c r="Q332" s="6">
        <v>970.946</v>
      </c>
      <c r="R332" s="6">
        <v>970.946</v>
      </c>
      <c r="S332" s="6">
        <v>0</v>
      </c>
      <c r="T332" s="6">
        <v>0</v>
      </c>
      <c r="U332" s="6">
        <v>2.83</v>
      </c>
      <c r="V332" s="6">
        <v>2.83</v>
      </c>
      <c r="W332" s="6">
        <v>0</v>
      </c>
      <c r="X332" s="6">
        <v>0</v>
      </c>
      <c r="Y332" s="6">
        <v>22.83</v>
      </c>
      <c r="Z332" s="6">
        <v>22.83</v>
      </c>
      <c r="AA332" s="6">
        <v>287.169</v>
      </c>
      <c r="AB332" s="6">
        <v>287.169</v>
      </c>
    </row>
    <row r="333" spans="13:28" ht="12.75">
      <c r="M333" s="6"/>
      <c r="N333" s="6">
        <v>0</v>
      </c>
      <c r="O333" s="6">
        <v>294.917</v>
      </c>
      <c r="P333" s="6">
        <v>297.198</v>
      </c>
      <c r="Q333" s="6">
        <v>942.865</v>
      </c>
      <c r="R333" s="6">
        <v>943.842</v>
      </c>
      <c r="S333" s="6">
        <v>13.683</v>
      </c>
      <c r="T333" s="6">
        <v>14.333</v>
      </c>
      <c r="U333" s="6">
        <v>18.84</v>
      </c>
      <c r="V333" s="6">
        <v>19.111</v>
      </c>
      <c r="W333" s="6">
        <v>7.448</v>
      </c>
      <c r="X333" s="6">
        <v>7.463</v>
      </c>
      <c r="Y333" s="6">
        <v>30.753</v>
      </c>
      <c r="Z333" s="6">
        <v>32.955</v>
      </c>
      <c r="AA333" s="6">
        <v>283.976</v>
      </c>
      <c r="AB333" s="6">
        <v>285.798</v>
      </c>
    </row>
    <row r="334" spans="13:28" ht="12.75">
      <c r="M334" s="6"/>
      <c r="N334" s="6">
        <f>N333+10</f>
        <v>10</v>
      </c>
      <c r="O334" s="6">
        <v>292.228</v>
      </c>
      <c r="P334" s="6">
        <v>295.984</v>
      </c>
      <c r="Q334" s="6">
        <v>944.25</v>
      </c>
      <c r="R334" s="6">
        <v>944.634</v>
      </c>
      <c r="S334" s="6">
        <v>12.735</v>
      </c>
      <c r="T334" s="6">
        <v>13.331</v>
      </c>
      <c r="U334" s="6">
        <v>18.73</v>
      </c>
      <c r="V334" s="6">
        <v>20.088</v>
      </c>
      <c r="W334" s="6">
        <v>6.627</v>
      </c>
      <c r="X334" s="6">
        <v>6.889</v>
      </c>
      <c r="Y334" s="6">
        <v>32.237</v>
      </c>
      <c r="Z334" s="6">
        <v>32.938</v>
      </c>
      <c r="AA334" s="6">
        <v>283.355</v>
      </c>
      <c r="AB334" s="6">
        <v>283.534</v>
      </c>
    </row>
    <row r="335" spans="13:28" ht="12.75">
      <c r="M335" s="6"/>
      <c r="N335" s="6">
        <f aca="true" t="shared" si="13" ref="N335:N357">N334+10</f>
        <v>20</v>
      </c>
      <c r="O335" s="6">
        <v>290.487</v>
      </c>
      <c r="P335" s="6">
        <v>294.867</v>
      </c>
      <c r="Q335" s="6">
        <v>945.429</v>
      </c>
      <c r="R335" s="6">
        <v>945.634</v>
      </c>
      <c r="S335" s="6">
        <v>12.027</v>
      </c>
      <c r="T335" s="6">
        <v>12.561</v>
      </c>
      <c r="U335" s="6">
        <v>18.911</v>
      </c>
      <c r="V335" s="6">
        <v>20.28</v>
      </c>
      <c r="W335" s="6">
        <v>6.133</v>
      </c>
      <c r="X335" s="6">
        <v>6.308</v>
      </c>
      <c r="Y335" s="6">
        <v>32.471</v>
      </c>
      <c r="Z335" s="6">
        <v>33.525</v>
      </c>
      <c r="AA335" s="6">
        <v>281.572</v>
      </c>
      <c r="AB335" s="6">
        <v>283.431</v>
      </c>
    </row>
    <row r="336" spans="13:28" ht="12.75">
      <c r="M336" s="6"/>
      <c r="N336" s="6">
        <f t="shared" si="13"/>
        <v>30</v>
      </c>
      <c r="O336" s="6">
        <v>288.404</v>
      </c>
      <c r="P336" s="6">
        <v>292.596</v>
      </c>
      <c r="Q336" s="6">
        <v>946.399</v>
      </c>
      <c r="R336" s="6">
        <v>946.847</v>
      </c>
      <c r="S336" s="6">
        <v>11.047</v>
      </c>
      <c r="T336" s="6">
        <v>11.449</v>
      </c>
      <c r="U336" s="6">
        <v>19.728</v>
      </c>
      <c r="V336" s="6">
        <v>20.643</v>
      </c>
      <c r="W336" s="6">
        <v>5.449</v>
      </c>
      <c r="X336" s="6">
        <v>5.57</v>
      </c>
      <c r="Y336" s="6">
        <v>33.673</v>
      </c>
      <c r="Z336" s="6">
        <v>34.219</v>
      </c>
      <c r="AA336" s="6">
        <v>280.603</v>
      </c>
      <c r="AB336" s="6">
        <v>281.062</v>
      </c>
    </row>
    <row r="337" spans="13:28" ht="12.75">
      <c r="M337" s="6"/>
      <c r="N337" s="6">
        <f t="shared" si="13"/>
        <v>40</v>
      </c>
      <c r="O337" s="6">
        <v>298.761</v>
      </c>
      <c r="P337" s="6">
        <v>301.298</v>
      </c>
      <c r="Q337" s="6">
        <v>947.579</v>
      </c>
      <c r="R337" s="6">
        <v>947.851</v>
      </c>
      <c r="S337" s="6">
        <v>15.327</v>
      </c>
      <c r="T337" s="6">
        <v>15.59</v>
      </c>
      <c r="U337" s="6">
        <v>14.659</v>
      </c>
      <c r="V337" s="6">
        <v>15.299</v>
      </c>
      <c r="W337" s="6">
        <v>7.94</v>
      </c>
      <c r="X337" s="6">
        <v>8.101</v>
      </c>
      <c r="Y337" s="6">
        <v>26.431</v>
      </c>
      <c r="Z337" s="6">
        <v>27.692</v>
      </c>
      <c r="AA337" s="6">
        <v>289.527</v>
      </c>
      <c r="AB337" s="6">
        <v>291.455</v>
      </c>
    </row>
    <row r="338" spans="13:28" ht="12.75">
      <c r="M338" s="6"/>
      <c r="N338" s="6">
        <f t="shared" si="13"/>
        <v>50</v>
      </c>
      <c r="O338" s="6">
        <v>311.773</v>
      </c>
      <c r="P338" s="6">
        <v>313.544</v>
      </c>
      <c r="Q338" s="6">
        <v>948.413</v>
      </c>
      <c r="R338" s="6">
        <v>949.204</v>
      </c>
      <c r="S338" s="6">
        <v>22.316</v>
      </c>
      <c r="T338" s="6">
        <v>22.686</v>
      </c>
      <c r="U338" s="6">
        <v>9.586</v>
      </c>
      <c r="V338" s="6">
        <v>9.647</v>
      </c>
      <c r="W338" s="6">
        <v>12.604</v>
      </c>
      <c r="X338" s="6">
        <v>12.609</v>
      </c>
      <c r="Y338" s="6">
        <v>18.867</v>
      </c>
      <c r="Z338" s="6">
        <v>19.664</v>
      </c>
      <c r="AA338" s="6">
        <v>302.107</v>
      </c>
      <c r="AB338" s="6">
        <v>304.262</v>
      </c>
    </row>
    <row r="339" spans="13:28" ht="12.75">
      <c r="M339" s="6"/>
      <c r="N339" s="6">
        <f t="shared" si="13"/>
        <v>60</v>
      </c>
      <c r="O339" s="6">
        <v>306.073</v>
      </c>
      <c r="P339" s="6">
        <v>307.226</v>
      </c>
      <c r="Q339" s="6">
        <v>949.484</v>
      </c>
      <c r="R339" s="6">
        <v>950.323</v>
      </c>
      <c r="S339" s="6">
        <v>18.64</v>
      </c>
      <c r="T339" s="6">
        <v>19.032</v>
      </c>
      <c r="U339" s="6">
        <v>11.101</v>
      </c>
      <c r="V339" s="6">
        <v>11.279</v>
      </c>
      <c r="W339" s="6">
        <v>9.781</v>
      </c>
      <c r="X339" s="6">
        <v>10.169</v>
      </c>
      <c r="Y339" s="6">
        <v>21.427</v>
      </c>
      <c r="Z339" s="6">
        <v>22.362</v>
      </c>
      <c r="AA339" s="6">
        <v>296.817</v>
      </c>
      <c r="AB339" s="6">
        <v>298.814</v>
      </c>
    </row>
    <row r="340" spans="13:28" ht="12.75">
      <c r="M340" s="6"/>
      <c r="N340" s="6">
        <f t="shared" si="13"/>
        <v>70</v>
      </c>
      <c r="O340" s="6">
        <v>288.739</v>
      </c>
      <c r="P340" s="6">
        <v>292.156</v>
      </c>
      <c r="Q340" s="6">
        <v>950.127</v>
      </c>
      <c r="R340" s="6">
        <v>951.872</v>
      </c>
      <c r="S340" s="6">
        <v>10.502</v>
      </c>
      <c r="T340" s="6">
        <v>10.677</v>
      </c>
      <c r="U340" s="6">
        <v>17.717</v>
      </c>
      <c r="V340" s="6">
        <v>18.125</v>
      </c>
      <c r="W340" s="6">
        <v>4.751</v>
      </c>
      <c r="X340" s="6">
        <v>4.829</v>
      </c>
      <c r="Y340" s="6">
        <v>31.361</v>
      </c>
      <c r="Z340" s="6">
        <v>32.058</v>
      </c>
      <c r="AA340" s="6">
        <v>281.36</v>
      </c>
      <c r="AB340" s="6">
        <v>283.669</v>
      </c>
    </row>
    <row r="341" spans="13:28" ht="12.75">
      <c r="M341" s="6"/>
      <c r="N341" s="6">
        <f t="shared" si="13"/>
        <v>80</v>
      </c>
      <c r="O341" s="6">
        <v>277.482</v>
      </c>
      <c r="P341" s="6">
        <v>281.654</v>
      </c>
      <c r="Q341" s="6">
        <v>951.587</v>
      </c>
      <c r="R341" s="6">
        <v>952.607</v>
      </c>
      <c r="S341" s="6">
        <v>6.332</v>
      </c>
      <c r="T341" s="6">
        <v>6.517</v>
      </c>
      <c r="U341" s="6">
        <v>23.584</v>
      </c>
      <c r="V341" s="6">
        <v>23.877</v>
      </c>
      <c r="W341" s="6">
        <v>2.498</v>
      </c>
      <c r="X341" s="6">
        <v>2.55</v>
      </c>
      <c r="Y341" s="6">
        <v>39.403</v>
      </c>
      <c r="Z341" s="6">
        <v>39.48</v>
      </c>
      <c r="AA341" s="6">
        <v>271.53</v>
      </c>
      <c r="AB341" s="6">
        <v>273.171</v>
      </c>
    </row>
    <row r="342" spans="13:28" ht="12.75">
      <c r="M342" s="6"/>
      <c r="N342" s="6">
        <f t="shared" si="13"/>
        <v>90</v>
      </c>
      <c r="O342" s="6">
        <v>274.839</v>
      </c>
      <c r="P342" s="6">
        <v>275.962</v>
      </c>
      <c r="Q342" s="6">
        <v>953.175</v>
      </c>
      <c r="R342" s="6">
        <v>953.216</v>
      </c>
      <c r="S342" s="6">
        <v>4.906</v>
      </c>
      <c r="T342" s="6">
        <v>5.135</v>
      </c>
      <c r="U342" s="6">
        <v>25.353</v>
      </c>
      <c r="V342" s="6">
        <v>26.5</v>
      </c>
      <c r="W342" s="6">
        <v>1.767</v>
      </c>
      <c r="X342" s="6">
        <v>1.856</v>
      </c>
      <c r="Y342" s="6">
        <v>41.791</v>
      </c>
      <c r="Z342" s="6">
        <v>42.912</v>
      </c>
      <c r="AA342" s="6">
        <v>267.964</v>
      </c>
      <c r="AB342" s="6">
        <v>269.445</v>
      </c>
    </row>
    <row r="343" spans="13:28" ht="12.75">
      <c r="M343" s="6"/>
      <c r="N343" s="6">
        <f t="shared" si="13"/>
        <v>100</v>
      </c>
      <c r="O343" s="6">
        <v>272.192</v>
      </c>
      <c r="P343" s="6">
        <v>277.408</v>
      </c>
      <c r="Q343" s="6">
        <v>953.344</v>
      </c>
      <c r="R343" s="6">
        <v>955.247</v>
      </c>
      <c r="S343" s="6">
        <v>4.567</v>
      </c>
      <c r="T343" s="6">
        <v>4.737</v>
      </c>
      <c r="U343" s="6">
        <v>24.997</v>
      </c>
      <c r="V343" s="6">
        <v>26.507</v>
      </c>
      <c r="W343" s="6">
        <v>1.566</v>
      </c>
      <c r="X343" s="6">
        <v>1.628</v>
      </c>
      <c r="Y343" s="6">
        <v>41.487</v>
      </c>
      <c r="Z343" s="6">
        <v>43.22</v>
      </c>
      <c r="AA343" s="6">
        <v>268.045</v>
      </c>
      <c r="AB343" s="6">
        <v>269.017</v>
      </c>
    </row>
    <row r="344" spans="13:28" ht="12.75">
      <c r="M344" s="6"/>
      <c r="N344" s="6">
        <f t="shared" si="13"/>
        <v>110</v>
      </c>
      <c r="O344" s="6">
        <v>266.923</v>
      </c>
      <c r="P344" s="6">
        <v>271.072</v>
      </c>
      <c r="Q344" s="6">
        <v>955.193</v>
      </c>
      <c r="R344" s="6">
        <v>955.599</v>
      </c>
      <c r="S344" s="6">
        <v>3.089</v>
      </c>
      <c r="T344" s="6">
        <v>3.154</v>
      </c>
      <c r="U344" s="6">
        <v>28.748</v>
      </c>
      <c r="V344" s="6">
        <v>30.105</v>
      </c>
      <c r="W344" s="6">
        <v>0.936</v>
      </c>
      <c r="X344" s="6">
        <v>0.939</v>
      </c>
      <c r="Y344" s="6">
        <v>46.22</v>
      </c>
      <c r="Z344" s="6">
        <v>47.625</v>
      </c>
      <c r="AA344" s="6">
        <v>263.122</v>
      </c>
      <c r="AB344" s="6">
        <v>263.41</v>
      </c>
    </row>
    <row r="345" spans="13:28" ht="12.75">
      <c r="M345" s="6"/>
      <c r="N345" s="6">
        <f t="shared" si="13"/>
        <v>120</v>
      </c>
      <c r="O345" s="6">
        <v>266.735</v>
      </c>
      <c r="P345" s="6">
        <v>268.231</v>
      </c>
      <c r="Q345" s="6">
        <v>956.483</v>
      </c>
      <c r="R345" s="6">
        <v>956.515</v>
      </c>
      <c r="S345" s="6">
        <v>2.607</v>
      </c>
      <c r="T345" s="6">
        <v>2.658</v>
      </c>
      <c r="U345" s="6">
        <v>29.534</v>
      </c>
      <c r="V345" s="6">
        <v>30.528</v>
      </c>
      <c r="W345" s="6">
        <v>0.711</v>
      </c>
      <c r="X345" s="6">
        <v>0.74</v>
      </c>
      <c r="Y345" s="6">
        <v>47.138</v>
      </c>
      <c r="Z345" s="6">
        <v>48.516</v>
      </c>
      <c r="AA345" s="6">
        <v>261.863</v>
      </c>
      <c r="AB345" s="6">
        <v>262.51</v>
      </c>
    </row>
    <row r="346" spans="13:28" ht="12.75">
      <c r="M346" s="6"/>
      <c r="N346" s="6">
        <f t="shared" si="13"/>
        <v>130</v>
      </c>
      <c r="O346" s="6">
        <v>264.432</v>
      </c>
      <c r="P346" s="6">
        <v>268.131</v>
      </c>
      <c r="Q346" s="6">
        <v>957.413</v>
      </c>
      <c r="R346" s="6">
        <v>957.791</v>
      </c>
      <c r="S346" s="6">
        <v>2.171</v>
      </c>
      <c r="T346" s="6">
        <v>2.276</v>
      </c>
      <c r="U346" s="6">
        <v>30.019</v>
      </c>
      <c r="V346" s="6">
        <v>30.819</v>
      </c>
      <c r="W346" s="6">
        <v>0.547</v>
      </c>
      <c r="X346" s="6">
        <v>0.568</v>
      </c>
      <c r="Y346" s="6">
        <v>47.567</v>
      </c>
      <c r="Z346" s="6">
        <v>49.39</v>
      </c>
      <c r="AA346" s="6">
        <v>261.332</v>
      </c>
      <c r="AB346" s="6">
        <v>261.49</v>
      </c>
    </row>
    <row r="347" spans="13:28" ht="12.75">
      <c r="M347" s="6"/>
      <c r="N347" s="6">
        <f t="shared" si="13"/>
        <v>140</v>
      </c>
      <c r="O347" s="6">
        <v>268.521</v>
      </c>
      <c r="P347" s="6">
        <v>268.942</v>
      </c>
      <c r="Q347" s="6">
        <v>958.277</v>
      </c>
      <c r="R347" s="6">
        <v>959.137</v>
      </c>
      <c r="S347" s="6">
        <v>2.399</v>
      </c>
      <c r="T347" s="6">
        <v>2.442</v>
      </c>
      <c r="U347" s="6">
        <v>27.377</v>
      </c>
      <c r="V347" s="6">
        <v>28.369</v>
      </c>
      <c r="W347" s="6">
        <v>0.576</v>
      </c>
      <c r="X347" s="6">
        <v>0.594</v>
      </c>
      <c r="Y347" s="6">
        <v>45.634</v>
      </c>
      <c r="Z347" s="6">
        <v>45.937</v>
      </c>
      <c r="AA347" s="6">
        <v>263.459</v>
      </c>
      <c r="AB347" s="6">
        <v>264.985</v>
      </c>
    </row>
    <row r="348" spans="13:28" ht="12.75">
      <c r="M348" s="6"/>
      <c r="N348" s="6">
        <f t="shared" si="13"/>
        <v>150</v>
      </c>
      <c r="O348" s="6">
        <v>263.557</v>
      </c>
      <c r="P348" s="6">
        <v>265.854</v>
      </c>
      <c r="Q348" s="6">
        <v>958.954</v>
      </c>
      <c r="R348" s="6">
        <v>960.673</v>
      </c>
      <c r="S348" s="6">
        <v>1.546</v>
      </c>
      <c r="T348" s="6">
        <v>1.614</v>
      </c>
      <c r="U348" s="6">
        <v>30.16</v>
      </c>
      <c r="V348" s="6">
        <v>30.996</v>
      </c>
      <c r="W348" s="6">
        <v>0.315</v>
      </c>
      <c r="X348" s="6">
        <v>0.319</v>
      </c>
      <c r="Y348" s="6">
        <v>48.608</v>
      </c>
      <c r="Z348" s="6">
        <v>49.564</v>
      </c>
      <c r="AA348" s="6">
        <v>260.431</v>
      </c>
      <c r="AB348" s="6">
        <v>260.898</v>
      </c>
    </row>
    <row r="349" spans="13:28" ht="12.75">
      <c r="M349" s="6"/>
      <c r="N349" s="6">
        <f t="shared" si="13"/>
        <v>160</v>
      </c>
      <c r="O349" s="6">
        <v>262.295</v>
      </c>
      <c r="P349" s="6">
        <v>262.565</v>
      </c>
      <c r="Q349" s="6">
        <v>960.814</v>
      </c>
      <c r="R349" s="6">
        <v>961.028</v>
      </c>
      <c r="S349" s="6">
        <v>1.104</v>
      </c>
      <c r="T349" s="6">
        <v>1.125</v>
      </c>
      <c r="U349" s="6">
        <v>31.753</v>
      </c>
      <c r="V349" s="6">
        <v>32.187</v>
      </c>
      <c r="W349" s="6">
        <v>0.185</v>
      </c>
      <c r="X349" s="6">
        <v>0.186</v>
      </c>
      <c r="Y349" s="6">
        <v>49.474</v>
      </c>
      <c r="Z349" s="6">
        <v>52.196</v>
      </c>
      <c r="AA349" s="6">
        <v>257.683</v>
      </c>
      <c r="AB349" s="6">
        <v>259.96</v>
      </c>
    </row>
    <row r="350" spans="13:28" ht="12.75">
      <c r="M350" s="6"/>
      <c r="N350" s="6">
        <f t="shared" si="13"/>
        <v>170</v>
      </c>
      <c r="O350" s="6">
        <v>255.392</v>
      </c>
      <c r="P350" s="6">
        <v>259.183</v>
      </c>
      <c r="Q350" s="6">
        <v>961.384</v>
      </c>
      <c r="R350" s="6">
        <v>962.676</v>
      </c>
      <c r="S350" s="6">
        <v>0.533</v>
      </c>
      <c r="T350" s="6">
        <v>0.539</v>
      </c>
      <c r="U350" s="6">
        <v>34.849</v>
      </c>
      <c r="V350" s="6">
        <v>37.283</v>
      </c>
      <c r="W350" s="6">
        <v>0.064</v>
      </c>
      <c r="X350" s="6">
        <v>0.065</v>
      </c>
      <c r="Y350" s="6">
        <v>54.043</v>
      </c>
      <c r="Z350" s="6">
        <v>56.778</v>
      </c>
      <c r="AA350" s="6">
        <v>253.028</v>
      </c>
      <c r="AB350" s="6">
        <v>255.253</v>
      </c>
    </row>
    <row r="351" spans="13:28" ht="12.75">
      <c r="M351" s="6"/>
      <c r="N351" s="6">
        <f t="shared" si="13"/>
        <v>180</v>
      </c>
      <c r="O351" s="6">
        <v>263.97</v>
      </c>
      <c r="P351" s="6">
        <v>265.066</v>
      </c>
      <c r="Q351" s="6">
        <v>962.738</v>
      </c>
      <c r="R351" s="6">
        <v>963.542</v>
      </c>
      <c r="S351" s="6">
        <v>0.906</v>
      </c>
      <c r="T351" s="6">
        <v>0.947</v>
      </c>
      <c r="U351" s="6">
        <v>28.892</v>
      </c>
      <c r="V351" s="6">
        <v>29.136</v>
      </c>
      <c r="W351" s="6">
        <v>0.112</v>
      </c>
      <c r="X351" s="6">
        <v>0.116</v>
      </c>
      <c r="Y351" s="6">
        <v>47.02</v>
      </c>
      <c r="Z351" s="6">
        <v>49.061</v>
      </c>
      <c r="AA351" s="6">
        <v>260.752</v>
      </c>
      <c r="AB351" s="6">
        <v>262.617</v>
      </c>
    </row>
    <row r="352" spans="13:28" ht="12.75">
      <c r="M352" s="6"/>
      <c r="N352" s="6">
        <f t="shared" si="13"/>
        <v>190</v>
      </c>
      <c r="O352" s="6">
        <v>253.115</v>
      </c>
      <c r="P352" s="6">
        <v>256.379</v>
      </c>
      <c r="Q352" s="6">
        <v>963.339</v>
      </c>
      <c r="R352" s="6">
        <v>965.164</v>
      </c>
      <c r="S352" s="6">
        <v>0.198</v>
      </c>
      <c r="T352" s="6">
        <v>0.2</v>
      </c>
      <c r="U352" s="6">
        <v>36.96</v>
      </c>
      <c r="V352" s="6">
        <v>38.105</v>
      </c>
      <c r="W352" s="6">
        <v>0.012</v>
      </c>
      <c r="X352" s="6">
        <v>0.012</v>
      </c>
      <c r="Y352" s="6">
        <v>55.306</v>
      </c>
      <c r="Z352" s="6">
        <v>59.11</v>
      </c>
      <c r="AA352" s="6">
        <v>252.313</v>
      </c>
      <c r="AB352" s="6">
        <v>252.499</v>
      </c>
    </row>
    <row r="353" spans="13:28" ht="12.75">
      <c r="M353" s="6"/>
      <c r="N353" s="6">
        <f t="shared" si="13"/>
        <v>200</v>
      </c>
      <c r="O353" s="6">
        <v>244.627</v>
      </c>
      <c r="P353" s="6">
        <v>247.19</v>
      </c>
      <c r="Q353" s="6">
        <v>964.773</v>
      </c>
      <c r="R353" s="6">
        <v>965.954</v>
      </c>
      <c r="S353" s="6">
        <v>0.023</v>
      </c>
      <c r="T353" s="6">
        <v>0.023</v>
      </c>
      <c r="U353" s="6">
        <v>44.814</v>
      </c>
      <c r="V353" s="6">
        <v>46.655</v>
      </c>
      <c r="W353" s="6">
        <v>0</v>
      </c>
      <c r="X353" s="6">
        <v>0</v>
      </c>
      <c r="Y353" s="6">
        <v>65.45</v>
      </c>
      <c r="Z353" s="6">
        <v>65.742</v>
      </c>
      <c r="AA353" s="6">
        <v>243.444</v>
      </c>
      <c r="AB353" s="6">
        <v>244.604</v>
      </c>
    </row>
    <row r="354" spans="13:28" ht="12.75">
      <c r="M354" s="6"/>
      <c r="N354" s="6">
        <f t="shared" si="13"/>
        <v>210</v>
      </c>
      <c r="O354" s="6">
        <v>243.201</v>
      </c>
      <c r="P354" s="6">
        <v>245.674</v>
      </c>
      <c r="Q354" s="6">
        <v>965.937</v>
      </c>
      <c r="R354" s="6">
        <v>967.019</v>
      </c>
      <c r="S354" s="6">
        <v>0.005</v>
      </c>
      <c r="T354" s="6">
        <v>0.005</v>
      </c>
      <c r="U354" s="6">
        <v>45.27</v>
      </c>
      <c r="V354" s="6">
        <v>48.43</v>
      </c>
      <c r="W354" s="6">
        <v>0</v>
      </c>
      <c r="X354" s="6">
        <v>0</v>
      </c>
      <c r="Y354" s="6">
        <v>64.965</v>
      </c>
      <c r="Z354" s="6">
        <v>68.54</v>
      </c>
      <c r="AA354" s="6">
        <v>242.916</v>
      </c>
      <c r="AB354" s="6">
        <v>242.959</v>
      </c>
    </row>
    <row r="355" spans="13:28" ht="12.75">
      <c r="M355" s="6"/>
      <c r="N355" s="6">
        <f t="shared" si="13"/>
        <v>220</v>
      </c>
      <c r="O355" s="6">
        <v>240.688</v>
      </c>
      <c r="P355" s="6">
        <v>241.416</v>
      </c>
      <c r="Q355" s="6">
        <v>967.575</v>
      </c>
      <c r="R355" s="6">
        <v>967.611</v>
      </c>
      <c r="S355" s="6">
        <v>0</v>
      </c>
      <c r="T355" s="6">
        <v>0</v>
      </c>
      <c r="U355" s="6">
        <v>48.437</v>
      </c>
      <c r="V355" s="6">
        <v>51.331</v>
      </c>
      <c r="W355" s="6">
        <v>0</v>
      </c>
      <c r="X355" s="6">
        <v>0</v>
      </c>
      <c r="Y355" s="6">
        <v>68.222</v>
      </c>
      <c r="Z355" s="6">
        <v>71.407</v>
      </c>
      <c r="AA355" s="6">
        <v>238.855</v>
      </c>
      <c r="AB355" s="6">
        <v>241.03</v>
      </c>
    </row>
    <row r="356" spans="13:28" ht="12.75">
      <c r="M356" s="6"/>
      <c r="N356" s="6">
        <f t="shared" si="13"/>
        <v>230</v>
      </c>
      <c r="O356" s="6">
        <v>237.698</v>
      </c>
      <c r="P356" s="6">
        <v>240.668</v>
      </c>
      <c r="Q356" s="6">
        <v>968.628</v>
      </c>
      <c r="R356" s="6">
        <v>968.791</v>
      </c>
      <c r="S356" s="6">
        <v>0</v>
      </c>
      <c r="T356" s="6">
        <v>0</v>
      </c>
      <c r="U356" s="6">
        <v>50.407</v>
      </c>
      <c r="V356" s="6">
        <v>52.457</v>
      </c>
      <c r="W356" s="6">
        <v>0</v>
      </c>
      <c r="X356" s="6">
        <v>0</v>
      </c>
      <c r="Y356" s="6">
        <v>70.812</v>
      </c>
      <c r="Z356" s="6">
        <v>71.96</v>
      </c>
      <c r="AA356" s="6">
        <v>238.28</v>
      </c>
      <c r="AB356" s="6">
        <v>238.617</v>
      </c>
    </row>
    <row r="357" spans="13:28" ht="12.75">
      <c r="M357" s="6"/>
      <c r="N357" s="6">
        <f t="shared" si="13"/>
        <v>240</v>
      </c>
      <c r="O357" s="6">
        <v>240.693</v>
      </c>
      <c r="P357" s="6">
        <v>240.79</v>
      </c>
      <c r="Q357" s="6">
        <v>969.364</v>
      </c>
      <c r="R357" s="6">
        <v>970.29</v>
      </c>
      <c r="S357" s="6">
        <v>0</v>
      </c>
      <c r="T357" s="6">
        <v>0</v>
      </c>
      <c r="U357" s="6">
        <v>48.886</v>
      </c>
      <c r="V357" s="6">
        <v>50.255</v>
      </c>
      <c r="W357" s="6">
        <v>0</v>
      </c>
      <c r="X357" s="6">
        <v>0</v>
      </c>
      <c r="Y357" s="6">
        <v>67.817</v>
      </c>
      <c r="Z357" s="6">
        <v>71.278</v>
      </c>
      <c r="AA357" s="6">
        <v>239.512</v>
      </c>
      <c r="AB357" s="6">
        <v>241.231</v>
      </c>
    </row>
    <row r="358" spans="13:28" ht="12.75">
      <c r="M358" s="6" t="s">
        <v>68</v>
      </c>
      <c r="N358" s="6">
        <v>-999</v>
      </c>
      <c r="O358" s="6">
        <v>247.442</v>
      </c>
      <c r="P358" s="6">
        <v>247.442</v>
      </c>
      <c r="Q358" s="6">
        <v>970.946</v>
      </c>
      <c r="R358" s="6">
        <v>970.946</v>
      </c>
      <c r="S358" s="6">
        <v>0</v>
      </c>
      <c r="T358" s="6">
        <v>0</v>
      </c>
      <c r="U358" s="6">
        <v>42.557</v>
      </c>
      <c r="V358" s="6">
        <v>42.557</v>
      </c>
      <c r="W358" s="6">
        <v>0</v>
      </c>
      <c r="X358" s="6">
        <v>0</v>
      </c>
      <c r="Y358" s="6">
        <v>62.557</v>
      </c>
      <c r="Z358" s="6">
        <v>62.557</v>
      </c>
      <c r="AA358" s="6">
        <v>247.442</v>
      </c>
      <c r="AB358" s="6">
        <v>247.442</v>
      </c>
    </row>
    <row r="359" spans="13:28" ht="12.75">
      <c r="M359" s="6"/>
      <c r="N359" s="6">
        <v>0</v>
      </c>
      <c r="O359" s="6">
        <v>302.569</v>
      </c>
      <c r="P359" s="6">
        <v>306.417</v>
      </c>
      <c r="Q359" s="6">
        <v>942.961</v>
      </c>
      <c r="R359" s="6">
        <v>943.746</v>
      </c>
      <c r="S359" s="6">
        <v>18.064</v>
      </c>
      <c r="T359" s="6">
        <v>18.131</v>
      </c>
      <c r="U359" s="6">
        <v>15.174</v>
      </c>
      <c r="V359" s="6">
        <v>15.182</v>
      </c>
      <c r="W359" s="6">
        <v>9.991</v>
      </c>
      <c r="X359" s="6">
        <v>10.331</v>
      </c>
      <c r="Y359" s="6">
        <v>25.99</v>
      </c>
      <c r="Z359" s="6">
        <v>27.357</v>
      </c>
      <c r="AA359" s="6">
        <v>291.944</v>
      </c>
      <c r="AB359" s="6">
        <v>294.064</v>
      </c>
    </row>
    <row r="360" spans="13:28" ht="12.75">
      <c r="M360" s="6"/>
      <c r="N360" s="6">
        <f>N359+10</f>
        <v>10</v>
      </c>
      <c r="O360" s="6">
        <v>299.375</v>
      </c>
      <c r="P360" s="6">
        <v>302.536</v>
      </c>
      <c r="Q360" s="6">
        <v>943.93</v>
      </c>
      <c r="R360" s="6">
        <v>944.954</v>
      </c>
      <c r="S360" s="6">
        <v>15.956</v>
      </c>
      <c r="T360" s="6">
        <v>16.486</v>
      </c>
      <c r="U360" s="6">
        <v>16.02</v>
      </c>
      <c r="V360" s="6">
        <v>16.332</v>
      </c>
      <c r="W360" s="6">
        <v>8.761</v>
      </c>
      <c r="X360" s="6">
        <v>8.861</v>
      </c>
      <c r="Y360" s="6">
        <v>27.382</v>
      </c>
      <c r="Z360" s="6">
        <v>29.056</v>
      </c>
      <c r="AA360" s="6">
        <v>288.597</v>
      </c>
      <c r="AB360" s="6">
        <v>291.496</v>
      </c>
    </row>
    <row r="361" spans="13:28" ht="12.75">
      <c r="M361" s="6"/>
      <c r="N361" s="6">
        <f aca="true" t="shared" si="14" ref="N361:N383">N360+10</f>
        <v>20</v>
      </c>
      <c r="O361" s="6">
        <v>301.689</v>
      </c>
      <c r="P361" s="6">
        <v>302.765</v>
      </c>
      <c r="Q361" s="6">
        <v>945.407</v>
      </c>
      <c r="R361" s="6">
        <v>945.657</v>
      </c>
      <c r="S361" s="6">
        <v>16.518</v>
      </c>
      <c r="T361" s="6">
        <v>17.029</v>
      </c>
      <c r="U361" s="6">
        <v>15.045</v>
      </c>
      <c r="V361" s="6">
        <v>15.151</v>
      </c>
      <c r="W361" s="6">
        <v>9.067</v>
      </c>
      <c r="X361" s="6">
        <v>9.089</v>
      </c>
      <c r="Y361" s="6">
        <v>26.53</v>
      </c>
      <c r="Z361" s="6">
        <v>27.228</v>
      </c>
      <c r="AA361" s="6">
        <v>291.203</v>
      </c>
      <c r="AB361" s="6">
        <v>292.236</v>
      </c>
    </row>
    <row r="362" spans="13:28" ht="12.75">
      <c r="M362" s="6"/>
      <c r="N362" s="6">
        <f t="shared" si="14"/>
        <v>30</v>
      </c>
      <c r="O362" s="6">
        <v>295.431</v>
      </c>
      <c r="P362" s="6">
        <v>298.455</v>
      </c>
      <c r="Q362" s="6">
        <v>946.414</v>
      </c>
      <c r="R362" s="6">
        <v>946.832</v>
      </c>
      <c r="S362" s="6">
        <v>13.914</v>
      </c>
      <c r="T362" s="6">
        <v>14.248</v>
      </c>
      <c r="U362" s="6">
        <v>16.362</v>
      </c>
      <c r="V362" s="6">
        <v>17.531</v>
      </c>
      <c r="W362" s="6">
        <v>7.185</v>
      </c>
      <c r="X362" s="6">
        <v>7.301</v>
      </c>
      <c r="Y362" s="6">
        <v>28.935</v>
      </c>
      <c r="Z362" s="6">
        <v>30.279</v>
      </c>
      <c r="AA362" s="6">
        <v>286.49</v>
      </c>
      <c r="AB362" s="6">
        <v>287.631</v>
      </c>
    </row>
    <row r="363" spans="13:28" ht="12.75">
      <c r="M363" s="6"/>
      <c r="N363" s="6">
        <f t="shared" si="14"/>
        <v>40</v>
      </c>
      <c r="O363" s="6">
        <v>298.337</v>
      </c>
      <c r="P363" s="6">
        <v>302.843</v>
      </c>
      <c r="Q363" s="6">
        <v>947.556</v>
      </c>
      <c r="R363" s="6">
        <v>947.874</v>
      </c>
      <c r="S363" s="6">
        <v>15.741</v>
      </c>
      <c r="T363" s="6">
        <v>15.743</v>
      </c>
      <c r="U363" s="6">
        <v>14.647</v>
      </c>
      <c r="V363" s="6">
        <v>14.818</v>
      </c>
      <c r="W363" s="6">
        <v>8.025</v>
      </c>
      <c r="X363" s="6">
        <v>8.378</v>
      </c>
      <c r="Y363" s="6">
        <v>26.092</v>
      </c>
      <c r="Z363" s="6">
        <v>27.334</v>
      </c>
      <c r="AA363" s="6">
        <v>289.903</v>
      </c>
      <c r="AB363" s="6">
        <v>292.166</v>
      </c>
    </row>
    <row r="364" spans="13:28" ht="12.75">
      <c r="M364" s="6"/>
      <c r="N364" s="6">
        <f t="shared" si="14"/>
        <v>50</v>
      </c>
      <c r="O364" s="6">
        <v>291.334</v>
      </c>
      <c r="P364" s="6">
        <v>296.53</v>
      </c>
      <c r="Q364" s="6">
        <v>948.515</v>
      </c>
      <c r="R364" s="6">
        <v>949.102</v>
      </c>
      <c r="S364" s="6">
        <v>12.332</v>
      </c>
      <c r="T364" s="6">
        <v>12.531</v>
      </c>
      <c r="U364" s="6">
        <v>16.77</v>
      </c>
      <c r="V364" s="6">
        <v>17.814</v>
      </c>
      <c r="W364" s="6">
        <v>6.015</v>
      </c>
      <c r="X364" s="6">
        <v>6.074</v>
      </c>
      <c r="Y364" s="6">
        <v>30.187</v>
      </c>
      <c r="Z364" s="6">
        <v>30.711</v>
      </c>
      <c r="AA364" s="6">
        <v>284.181</v>
      </c>
      <c r="AB364" s="6">
        <v>285.87</v>
      </c>
    </row>
    <row r="365" spans="13:28" ht="12.75">
      <c r="M365" s="6"/>
      <c r="N365" s="6">
        <f t="shared" si="14"/>
        <v>60</v>
      </c>
      <c r="O365" s="6">
        <v>282.155</v>
      </c>
      <c r="P365" s="6">
        <v>285.05</v>
      </c>
      <c r="Q365" s="6">
        <v>949.504</v>
      </c>
      <c r="R365" s="6">
        <v>950.302</v>
      </c>
      <c r="S365" s="6">
        <v>8.059</v>
      </c>
      <c r="T365" s="6">
        <v>8.218</v>
      </c>
      <c r="U365" s="6">
        <v>22.143</v>
      </c>
      <c r="V365" s="6">
        <v>22.636</v>
      </c>
      <c r="W365" s="6">
        <v>3.511</v>
      </c>
      <c r="X365" s="6">
        <v>3.55</v>
      </c>
      <c r="Y365" s="6">
        <v>36.151</v>
      </c>
      <c r="Z365" s="6">
        <v>38.545</v>
      </c>
      <c r="AA365" s="6">
        <v>274.146</v>
      </c>
      <c r="AB365" s="6">
        <v>276.719</v>
      </c>
    </row>
    <row r="366" spans="13:28" ht="12.75">
      <c r="M366" s="6"/>
      <c r="N366" s="6">
        <f t="shared" si="14"/>
        <v>70</v>
      </c>
      <c r="O366" s="6">
        <v>291.71</v>
      </c>
      <c r="P366" s="6">
        <v>291.774</v>
      </c>
      <c r="Q366" s="6">
        <v>950.416</v>
      </c>
      <c r="R366" s="6">
        <v>951.583</v>
      </c>
      <c r="S366" s="6">
        <v>11.114</v>
      </c>
      <c r="T366" s="6">
        <v>11.172</v>
      </c>
      <c r="U366" s="6">
        <v>17.131</v>
      </c>
      <c r="V366" s="6">
        <v>17.351</v>
      </c>
      <c r="W366" s="6">
        <v>4.977</v>
      </c>
      <c r="X366" s="6">
        <v>5.228</v>
      </c>
      <c r="Y366" s="6">
        <v>30.371</v>
      </c>
      <c r="Z366" s="6">
        <v>31.207</v>
      </c>
      <c r="AA366" s="6">
        <v>282.372</v>
      </c>
      <c r="AB366" s="6">
        <v>285.175</v>
      </c>
    </row>
    <row r="367" spans="13:28" ht="12.75">
      <c r="M367" s="6"/>
      <c r="N367" s="6">
        <f t="shared" si="14"/>
        <v>80</v>
      </c>
      <c r="O367" s="6">
        <v>294.042</v>
      </c>
      <c r="P367" s="6">
        <v>297.625</v>
      </c>
      <c r="Q367" s="6">
        <v>952.065</v>
      </c>
      <c r="R367" s="6">
        <v>952.128</v>
      </c>
      <c r="S367" s="6">
        <v>12.641</v>
      </c>
      <c r="T367" s="6">
        <v>13.031</v>
      </c>
      <c r="U367" s="6">
        <v>14.477</v>
      </c>
      <c r="V367" s="6">
        <v>14.731</v>
      </c>
      <c r="W367" s="6">
        <v>5.915</v>
      </c>
      <c r="X367" s="6">
        <v>6.04</v>
      </c>
      <c r="Y367" s="6">
        <v>27.294</v>
      </c>
      <c r="Z367" s="6">
        <v>27.421</v>
      </c>
      <c r="AA367" s="6">
        <v>287.735</v>
      </c>
      <c r="AB367" s="6">
        <v>288.658</v>
      </c>
    </row>
    <row r="368" spans="13:28" ht="12.75">
      <c r="M368" s="6"/>
      <c r="N368" s="6">
        <f t="shared" si="14"/>
        <v>90</v>
      </c>
      <c r="O368" s="6">
        <v>297.344</v>
      </c>
      <c r="P368" s="6">
        <v>303.067</v>
      </c>
      <c r="Q368" s="6">
        <v>953.055</v>
      </c>
      <c r="R368" s="6">
        <v>953.336</v>
      </c>
      <c r="S368" s="6">
        <v>14.836</v>
      </c>
      <c r="T368" s="6">
        <v>14.96</v>
      </c>
      <c r="U368" s="6">
        <v>11.732</v>
      </c>
      <c r="V368" s="6">
        <v>12.357</v>
      </c>
      <c r="W368" s="6">
        <v>6.931</v>
      </c>
      <c r="X368" s="6">
        <v>7.217</v>
      </c>
      <c r="Y368" s="6">
        <v>23.718</v>
      </c>
      <c r="Z368" s="6">
        <v>23.991</v>
      </c>
      <c r="AA368" s="6">
        <v>292.216</v>
      </c>
      <c r="AB368" s="6">
        <v>293.596</v>
      </c>
    </row>
    <row r="369" spans="13:28" ht="12.75">
      <c r="M369" s="6"/>
      <c r="N369" s="6">
        <f t="shared" si="14"/>
        <v>100</v>
      </c>
      <c r="O369" s="6">
        <v>296.373</v>
      </c>
      <c r="P369" s="6">
        <v>301.356</v>
      </c>
      <c r="Q369" s="6">
        <v>953.519</v>
      </c>
      <c r="R369" s="6">
        <v>955.071</v>
      </c>
      <c r="S369" s="6">
        <v>13.805</v>
      </c>
      <c r="T369" s="6">
        <v>14.243</v>
      </c>
      <c r="U369" s="6">
        <v>11.642</v>
      </c>
      <c r="V369" s="6">
        <v>12.383</v>
      </c>
      <c r="W369" s="6">
        <v>6.38</v>
      </c>
      <c r="X369" s="6">
        <v>6.453</v>
      </c>
      <c r="Y369" s="6">
        <v>23.827</v>
      </c>
      <c r="Z369" s="6">
        <v>24.295</v>
      </c>
      <c r="AA369" s="6">
        <v>290.772</v>
      </c>
      <c r="AB369" s="6">
        <v>293.321</v>
      </c>
    </row>
    <row r="370" spans="13:28" ht="12.75">
      <c r="M370" s="6"/>
      <c r="N370" s="6">
        <f t="shared" si="14"/>
        <v>110</v>
      </c>
      <c r="O370" s="6">
        <v>294.076</v>
      </c>
      <c r="P370" s="6">
        <v>299.278</v>
      </c>
      <c r="Q370" s="6">
        <v>955.27</v>
      </c>
      <c r="R370" s="6">
        <v>955.523</v>
      </c>
      <c r="S370" s="6">
        <v>12.48</v>
      </c>
      <c r="T370" s="6">
        <v>12.921</v>
      </c>
      <c r="U370" s="6">
        <v>12.152</v>
      </c>
      <c r="V370" s="6">
        <v>12.548</v>
      </c>
      <c r="W370" s="6">
        <v>5.453</v>
      </c>
      <c r="X370" s="6">
        <v>5.593</v>
      </c>
      <c r="Y370" s="6">
        <v>24.614</v>
      </c>
      <c r="Z370" s="6">
        <v>25.09</v>
      </c>
      <c r="AA370" s="6">
        <v>289.743</v>
      </c>
      <c r="AB370" s="6">
        <v>290.968</v>
      </c>
    </row>
    <row r="371" spans="13:28" ht="12.75">
      <c r="M371" s="6"/>
      <c r="N371" s="6">
        <f t="shared" si="14"/>
        <v>120</v>
      </c>
      <c r="O371" s="6">
        <v>291.419</v>
      </c>
      <c r="P371" s="6">
        <v>295.125</v>
      </c>
      <c r="Q371" s="6">
        <v>955.77</v>
      </c>
      <c r="R371" s="6">
        <v>957.228</v>
      </c>
      <c r="S371" s="6">
        <v>10.688</v>
      </c>
      <c r="T371" s="6">
        <v>10.956</v>
      </c>
      <c r="U371" s="6">
        <v>12.92</v>
      </c>
      <c r="V371" s="6">
        <v>13.719</v>
      </c>
      <c r="W371" s="6">
        <v>4.336</v>
      </c>
      <c r="X371" s="6">
        <v>4.396</v>
      </c>
      <c r="Y371" s="6">
        <v>25.67</v>
      </c>
      <c r="Z371" s="6">
        <v>27.461</v>
      </c>
      <c r="AA371" s="6">
        <v>287.287</v>
      </c>
      <c r="AB371" s="6">
        <v>287.642</v>
      </c>
    </row>
    <row r="372" spans="13:28" ht="12.75">
      <c r="M372" s="6"/>
      <c r="N372" s="6">
        <f t="shared" si="14"/>
        <v>130</v>
      </c>
      <c r="O372" s="6">
        <v>295.664</v>
      </c>
      <c r="P372" s="6">
        <v>301.417</v>
      </c>
      <c r="Q372" s="6">
        <v>957.476</v>
      </c>
      <c r="R372" s="6">
        <v>957.729</v>
      </c>
      <c r="S372" s="6">
        <v>13.044</v>
      </c>
      <c r="T372" s="6">
        <v>13.487</v>
      </c>
      <c r="U372" s="6">
        <v>10.095</v>
      </c>
      <c r="V372" s="6">
        <v>10.361</v>
      </c>
      <c r="W372" s="6">
        <v>5.526</v>
      </c>
      <c r="X372" s="6">
        <v>5.528</v>
      </c>
      <c r="Y372" s="6">
        <v>21.601</v>
      </c>
      <c r="Z372" s="6">
        <v>22.828</v>
      </c>
      <c r="AA372" s="6">
        <v>292.695</v>
      </c>
      <c r="AB372" s="6">
        <v>293.463</v>
      </c>
    </row>
    <row r="373" spans="13:28" ht="12.75">
      <c r="M373" s="6"/>
      <c r="N373" s="6">
        <f t="shared" si="14"/>
        <v>140</v>
      </c>
      <c r="O373" s="6">
        <v>308.997</v>
      </c>
      <c r="P373" s="6">
        <v>315.116</v>
      </c>
      <c r="Q373" s="6">
        <v>958.467</v>
      </c>
      <c r="R373" s="6">
        <v>958.948</v>
      </c>
      <c r="S373" s="6">
        <v>21.534</v>
      </c>
      <c r="T373" s="6">
        <v>21.723</v>
      </c>
      <c r="U373" s="6">
        <v>4.997</v>
      </c>
      <c r="V373" s="6">
        <v>5.044</v>
      </c>
      <c r="W373" s="6">
        <v>10.279</v>
      </c>
      <c r="X373" s="6">
        <v>10.409</v>
      </c>
      <c r="Y373" s="6">
        <v>13.315</v>
      </c>
      <c r="Z373" s="6">
        <v>13.652</v>
      </c>
      <c r="AA373" s="6">
        <v>306.159</v>
      </c>
      <c r="AB373" s="6">
        <v>307.48</v>
      </c>
    </row>
    <row r="374" spans="13:28" ht="12.75">
      <c r="M374" s="6"/>
      <c r="N374" s="6">
        <f t="shared" si="14"/>
        <v>150</v>
      </c>
      <c r="O374" s="6">
        <v>301.751</v>
      </c>
      <c r="P374" s="6">
        <v>301.97</v>
      </c>
      <c r="Q374" s="6">
        <v>959.134</v>
      </c>
      <c r="R374" s="6">
        <v>960.493</v>
      </c>
      <c r="S374" s="6">
        <v>14.617</v>
      </c>
      <c r="T374" s="6">
        <v>14.842</v>
      </c>
      <c r="U374" s="6">
        <v>7.531</v>
      </c>
      <c r="V374" s="6">
        <v>7.589</v>
      </c>
      <c r="W374" s="6">
        <v>5.861</v>
      </c>
      <c r="X374" s="6">
        <v>6.035</v>
      </c>
      <c r="Y374" s="6">
        <v>18.269</v>
      </c>
      <c r="Z374" s="6">
        <v>18.83</v>
      </c>
      <c r="AA374" s="6">
        <v>296.464</v>
      </c>
      <c r="AB374" s="6">
        <v>298.041</v>
      </c>
    </row>
    <row r="375" spans="13:28" ht="12.75">
      <c r="M375" s="6"/>
      <c r="N375" s="6">
        <f t="shared" si="14"/>
        <v>160</v>
      </c>
      <c r="O375" s="6">
        <v>295.755</v>
      </c>
      <c r="P375" s="6">
        <v>301.437</v>
      </c>
      <c r="Q375" s="6">
        <v>960.739</v>
      </c>
      <c r="R375" s="6">
        <v>961.103</v>
      </c>
      <c r="S375" s="6">
        <v>12.381</v>
      </c>
      <c r="T375" s="6">
        <v>12.729</v>
      </c>
      <c r="U375" s="6">
        <v>8.066</v>
      </c>
      <c r="V375" s="6">
        <v>8.155</v>
      </c>
      <c r="W375" s="6">
        <v>4.532</v>
      </c>
      <c r="X375" s="6">
        <v>4.634</v>
      </c>
      <c r="Y375" s="6">
        <v>19.422</v>
      </c>
      <c r="Z375" s="6">
        <v>20.443</v>
      </c>
      <c r="AA375" s="6">
        <v>294.016</v>
      </c>
      <c r="AB375" s="6">
        <v>294.964</v>
      </c>
    </row>
    <row r="376" spans="13:28" ht="12.75">
      <c r="M376" s="6"/>
      <c r="N376" s="6">
        <f t="shared" si="14"/>
        <v>170</v>
      </c>
      <c r="O376" s="6">
        <v>295.316</v>
      </c>
      <c r="P376" s="6">
        <v>298.98</v>
      </c>
      <c r="Q376" s="6">
        <v>961.609</v>
      </c>
      <c r="R376" s="6">
        <v>962.451</v>
      </c>
      <c r="S376" s="6">
        <v>11.303</v>
      </c>
      <c r="T376" s="6">
        <v>11.564</v>
      </c>
      <c r="U376" s="6">
        <v>7.842</v>
      </c>
      <c r="V376" s="6">
        <v>8.062</v>
      </c>
      <c r="W376" s="6">
        <v>3.792</v>
      </c>
      <c r="X376" s="6">
        <v>3.845</v>
      </c>
      <c r="Y376" s="6">
        <v>19.829</v>
      </c>
      <c r="Z376" s="6">
        <v>20.477</v>
      </c>
      <c r="AA376" s="6">
        <v>292.618</v>
      </c>
      <c r="AB376" s="6">
        <v>294.409</v>
      </c>
    </row>
    <row r="377" spans="13:28" ht="12.75">
      <c r="M377" s="6"/>
      <c r="N377" s="6">
        <f t="shared" si="14"/>
        <v>180</v>
      </c>
      <c r="O377" s="6">
        <v>303.145</v>
      </c>
      <c r="P377" s="6">
        <v>307.872</v>
      </c>
      <c r="Q377" s="6">
        <v>962.854</v>
      </c>
      <c r="R377" s="6">
        <v>963.426</v>
      </c>
      <c r="S377" s="6">
        <v>16.335</v>
      </c>
      <c r="T377" s="6">
        <v>16.55</v>
      </c>
      <c r="U377" s="6">
        <v>4.198</v>
      </c>
      <c r="V377" s="6">
        <v>4.41</v>
      </c>
      <c r="W377" s="6">
        <v>5.986</v>
      </c>
      <c r="X377" s="6">
        <v>6.156</v>
      </c>
      <c r="Y377" s="6">
        <v>13.351</v>
      </c>
      <c r="Z377" s="6">
        <v>14.193</v>
      </c>
      <c r="AA377" s="6">
        <v>302.016</v>
      </c>
      <c r="AB377" s="6">
        <v>302.456</v>
      </c>
    </row>
    <row r="378" spans="13:28" ht="12.75">
      <c r="M378" s="6"/>
      <c r="N378" s="6">
        <f t="shared" si="14"/>
        <v>190</v>
      </c>
      <c r="O378" s="6">
        <v>310.761</v>
      </c>
      <c r="P378" s="6">
        <v>315.564</v>
      </c>
      <c r="Q378" s="6">
        <v>963.927</v>
      </c>
      <c r="R378" s="6">
        <v>964.576</v>
      </c>
      <c r="S378" s="6">
        <v>21.898</v>
      </c>
      <c r="T378" s="6">
        <v>22.408</v>
      </c>
      <c r="U378" s="6">
        <v>2.006</v>
      </c>
      <c r="V378" s="6">
        <v>2.009</v>
      </c>
      <c r="W378" s="6">
        <v>8.94</v>
      </c>
      <c r="X378" s="6">
        <v>9.035</v>
      </c>
      <c r="Y378" s="6">
        <v>8.411</v>
      </c>
      <c r="Z378" s="6">
        <v>8.996</v>
      </c>
      <c r="AA378" s="6">
        <v>309.683</v>
      </c>
      <c r="AB378" s="6">
        <v>310.887</v>
      </c>
    </row>
    <row r="379" spans="13:28" ht="12.75">
      <c r="M379" s="6"/>
      <c r="N379" s="6">
        <f t="shared" si="14"/>
        <v>200</v>
      </c>
      <c r="O379" s="6">
        <v>325.369</v>
      </c>
      <c r="P379" s="6">
        <v>329.776</v>
      </c>
      <c r="Q379" s="6">
        <v>964.86</v>
      </c>
      <c r="R379" s="6">
        <v>965.867</v>
      </c>
      <c r="S379" s="6">
        <v>34.694</v>
      </c>
      <c r="T379" s="6">
        <v>35.702</v>
      </c>
      <c r="U379" s="6">
        <v>0.33</v>
      </c>
      <c r="V379" s="6">
        <v>0.343</v>
      </c>
      <c r="W379" s="6">
        <v>17.682</v>
      </c>
      <c r="X379" s="6">
        <v>17.99</v>
      </c>
      <c r="Y379" s="6">
        <v>2.841</v>
      </c>
      <c r="Z379" s="6">
        <v>2.877</v>
      </c>
      <c r="AA379" s="6">
        <v>324.139</v>
      </c>
      <c r="AB379" s="6">
        <v>325.986</v>
      </c>
    </row>
    <row r="380" spans="13:28" ht="12.75">
      <c r="M380" s="6"/>
      <c r="N380" s="6">
        <f t="shared" si="14"/>
        <v>210</v>
      </c>
      <c r="O380" s="6">
        <v>317.997</v>
      </c>
      <c r="P380" s="6">
        <v>321.567</v>
      </c>
      <c r="Q380" s="6">
        <v>966.173</v>
      </c>
      <c r="R380" s="6">
        <v>966.782</v>
      </c>
      <c r="S380" s="6">
        <v>27.998</v>
      </c>
      <c r="T380" s="6">
        <v>28.3</v>
      </c>
      <c r="U380" s="6">
        <v>0.449</v>
      </c>
      <c r="V380" s="6">
        <v>0.463</v>
      </c>
      <c r="W380" s="6">
        <v>11.675</v>
      </c>
      <c r="X380" s="6">
        <v>12.071</v>
      </c>
      <c r="Y380" s="6">
        <v>4.058</v>
      </c>
      <c r="Z380" s="6">
        <v>4.118</v>
      </c>
      <c r="AA380" s="6">
        <v>317.196</v>
      </c>
      <c r="AB380" s="6">
        <v>318.445</v>
      </c>
    </row>
    <row r="381" spans="13:28" ht="12.75">
      <c r="M381" s="6"/>
      <c r="N381" s="6">
        <f t="shared" si="14"/>
        <v>220</v>
      </c>
      <c r="O381" s="6">
        <v>305.827</v>
      </c>
      <c r="P381" s="6">
        <v>306.669</v>
      </c>
      <c r="Q381" s="6">
        <v>967.33</v>
      </c>
      <c r="R381" s="6">
        <v>967.855</v>
      </c>
      <c r="S381" s="6">
        <v>15.837</v>
      </c>
      <c r="T381" s="6">
        <v>16.352</v>
      </c>
      <c r="U381" s="6">
        <v>1.3</v>
      </c>
      <c r="V381" s="6">
        <v>1.315</v>
      </c>
      <c r="W381" s="6">
        <v>3.898</v>
      </c>
      <c r="X381" s="6">
        <v>4.08</v>
      </c>
      <c r="Y381" s="6">
        <v>9.08</v>
      </c>
      <c r="Z381" s="6">
        <v>9.185</v>
      </c>
      <c r="AA381" s="6">
        <v>303.605</v>
      </c>
      <c r="AB381" s="6">
        <v>306.071</v>
      </c>
    </row>
    <row r="382" spans="13:28" ht="12.75">
      <c r="M382" s="6"/>
      <c r="N382" s="6">
        <f t="shared" si="14"/>
        <v>230</v>
      </c>
      <c r="O382" s="6">
        <v>294.453</v>
      </c>
      <c r="P382" s="6">
        <v>299.952</v>
      </c>
      <c r="Q382" s="6">
        <v>968.64</v>
      </c>
      <c r="R382" s="6">
        <v>968.779</v>
      </c>
      <c r="S382" s="6">
        <v>8.596</v>
      </c>
      <c r="T382" s="6">
        <v>8.649</v>
      </c>
      <c r="U382" s="6">
        <v>2.271</v>
      </c>
      <c r="V382" s="6">
        <v>2.424</v>
      </c>
      <c r="W382" s="6">
        <v>0.878</v>
      </c>
      <c r="X382" s="6">
        <v>0.891</v>
      </c>
      <c r="Y382" s="6">
        <v>14.196</v>
      </c>
      <c r="Z382" s="6">
        <v>14.93</v>
      </c>
      <c r="AA382" s="6">
        <v>296.086</v>
      </c>
      <c r="AB382" s="6">
        <v>296.492</v>
      </c>
    </row>
    <row r="383" spans="13:28" ht="12.75">
      <c r="M383" s="6"/>
      <c r="N383" s="6">
        <f t="shared" si="14"/>
        <v>240</v>
      </c>
      <c r="O383" s="6">
        <v>292.128</v>
      </c>
      <c r="P383" s="6">
        <v>293.051</v>
      </c>
      <c r="Q383" s="6">
        <v>969.161</v>
      </c>
      <c r="R383" s="6">
        <v>970.493</v>
      </c>
      <c r="S383" s="6">
        <v>4.505</v>
      </c>
      <c r="T383" s="6">
        <v>4.668</v>
      </c>
      <c r="U383" s="6">
        <v>2.387</v>
      </c>
      <c r="V383" s="6">
        <v>2.51</v>
      </c>
      <c r="W383" s="6">
        <v>0.07</v>
      </c>
      <c r="X383" s="6">
        <v>0.072</v>
      </c>
      <c r="Y383" s="6">
        <v>17.503</v>
      </c>
      <c r="Z383" s="6">
        <v>18.317</v>
      </c>
      <c r="AA383" s="6">
        <v>292.043</v>
      </c>
      <c r="AB383" s="6">
        <v>292.237</v>
      </c>
    </row>
    <row r="384" spans="13:28" ht="12.75">
      <c r="M384" s="6"/>
      <c r="N384" s="6">
        <v>-999</v>
      </c>
      <c r="O384" s="6">
        <v>293.196</v>
      </c>
      <c r="P384" s="6">
        <v>293.196</v>
      </c>
      <c r="Q384" s="6">
        <v>970.946</v>
      </c>
      <c r="R384" s="6">
        <v>970.946</v>
      </c>
      <c r="S384" s="6">
        <v>3.196</v>
      </c>
      <c r="T384" s="6">
        <v>3.196</v>
      </c>
      <c r="U384" s="6">
        <v>0</v>
      </c>
      <c r="V384" s="6">
        <v>0</v>
      </c>
      <c r="W384" s="6">
        <v>0</v>
      </c>
      <c r="X384" s="6">
        <v>0</v>
      </c>
      <c r="Y384" s="6">
        <v>16.803</v>
      </c>
      <c r="Z384" s="6">
        <v>16.803</v>
      </c>
      <c r="AA384" s="6">
        <v>293.196</v>
      </c>
      <c r="AB384" s="6">
        <v>293.196</v>
      </c>
    </row>
    <row r="385" spans="13:28" ht="12.75">
      <c r="M385" s="6" t="s">
        <v>70</v>
      </c>
      <c r="N385" s="6">
        <v>0</v>
      </c>
      <c r="O385" s="6">
        <v>294.116</v>
      </c>
      <c r="P385" s="6">
        <v>299.144</v>
      </c>
      <c r="Q385" s="6">
        <v>942.686</v>
      </c>
      <c r="R385" s="6">
        <v>944.021</v>
      </c>
      <c r="S385" s="6">
        <v>14.219</v>
      </c>
      <c r="T385" s="6">
        <v>14.315</v>
      </c>
      <c r="U385" s="6">
        <v>18.196</v>
      </c>
      <c r="V385" s="6">
        <v>19.202</v>
      </c>
      <c r="W385" s="6">
        <v>7.564</v>
      </c>
      <c r="X385" s="6">
        <v>7.68</v>
      </c>
      <c r="Y385" s="6">
        <v>30.57</v>
      </c>
      <c r="Z385" s="6">
        <v>32.4</v>
      </c>
      <c r="AA385" s="6">
        <v>284.248</v>
      </c>
      <c r="AB385" s="6">
        <v>286.628</v>
      </c>
    </row>
    <row r="386" spans="13:28" ht="12.75">
      <c r="M386" s="6"/>
      <c r="N386" s="6">
        <f>N385+10</f>
        <v>10</v>
      </c>
      <c r="O386" s="6">
        <v>288.389</v>
      </c>
      <c r="P386" s="6">
        <v>292.629</v>
      </c>
      <c r="Q386" s="6">
        <v>944.05</v>
      </c>
      <c r="R386" s="6">
        <v>944.834</v>
      </c>
      <c r="S386" s="6">
        <v>11.428</v>
      </c>
      <c r="T386" s="6">
        <v>11.613</v>
      </c>
      <c r="U386" s="6">
        <v>21.153</v>
      </c>
      <c r="V386" s="6">
        <v>21.384</v>
      </c>
      <c r="W386" s="6">
        <v>5.724</v>
      </c>
      <c r="X386" s="6">
        <v>5.924</v>
      </c>
      <c r="Y386" s="6">
        <v>33.903</v>
      </c>
      <c r="Z386" s="6">
        <v>36.148</v>
      </c>
      <c r="AA386" s="6">
        <v>279.917</v>
      </c>
      <c r="AB386" s="6">
        <v>280.039</v>
      </c>
    </row>
    <row r="387" spans="13:28" ht="12.75">
      <c r="M387" s="6"/>
      <c r="N387" s="6">
        <f aca="true" t="shared" si="15" ref="N387:N409">N386+10</f>
        <v>20</v>
      </c>
      <c r="O387" s="6">
        <v>283.217</v>
      </c>
      <c r="P387" s="6">
        <v>283.31</v>
      </c>
      <c r="Q387" s="6">
        <v>945.195</v>
      </c>
      <c r="R387" s="6">
        <v>945.869</v>
      </c>
      <c r="S387" s="6">
        <v>8.572</v>
      </c>
      <c r="T387" s="6">
        <v>8.776</v>
      </c>
      <c r="U387" s="6">
        <v>24.243</v>
      </c>
      <c r="V387" s="6">
        <v>25.404</v>
      </c>
      <c r="W387" s="6">
        <v>4.018</v>
      </c>
      <c r="X387" s="6">
        <v>4.149</v>
      </c>
      <c r="Y387" s="6">
        <v>39.088</v>
      </c>
      <c r="Z387" s="6">
        <v>40.33</v>
      </c>
      <c r="AA387" s="6">
        <v>273.239</v>
      </c>
      <c r="AB387" s="6">
        <v>273.593</v>
      </c>
    </row>
    <row r="388" spans="13:28" ht="12.75">
      <c r="M388" s="6"/>
      <c r="N388" s="6">
        <f t="shared" si="15"/>
        <v>30</v>
      </c>
      <c r="O388" s="6">
        <v>284.209</v>
      </c>
      <c r="P388" s="6">
        <v>288.353</v>
      </c>
      <c r="Q388" s="6">
        <v>946.1</v>
      </c>
      <c r="R388" s="6">
        <v>947.145</v>
      </c>
      <c r="S388" s="6">
        <v>9.528</v>
      </c>
      <c r="T388" s="6">
        <v>9.674</v>
      </c>
      <c r="U388" s="6">
        <v>21.905</v>
      </c>
      <c r="V388" s="6">
        <v>23.125</v>
      </c>
      <c r="W388" s="6">
        <v>4.448</v>
      </c>
      <c r="X388" s="6">
        <v>4.646</v>
      </c>
      <c r="Y388" s="6">
        <v>35.67</v>
      </c>
      <c r="Z388" s="6">
        <v>38.25</v>
      </c>
      <c r="AA388" s="6">
        <v>276.375</v>
      </c>
      <c r="AB388" s="6">
        <v>277.131</v>
      </c>
    </row>
    <row r="389" spans="13:28" ht="12.75">
      <c r="M389" s="6"/>
      <c r="N389" s="6">
        <f t="shared" si="15"/>
        <v>40</v>
      </c>
      <c r="O389" s="6">
        <v>279.374</v>
      </c>
      <c r="P389" s="6">
        <v>283.607</v>
      </c>
      <c r="Q389" s="6">
        <v>946.874</v>
      </c>
      <c r="R389" s="6">
        <v>948.557</v>
      </c>
      <c r="S389" s="6">
        <v>7.688</v>
      </c>
      <c r="T389" s="6">
        <v>7.848</v>
      </c>
      <c r="U389" s="6">
        <v>23.949</v>
      </c>
      <c r="V389" s="6">
        <v>25.666</v>
      </c>
      <c r="W389" s="6">
        <v>3.462</v>
      </c>
      <c r="X389" s="6">
        <v>3.462</v>
      </c>
      <c r="Y389" s="6">
        <v>39.82</v>
      </c>
      <c r="Z389" s="6">
        <v>40.226</v>
      </c>
      <c r="AA389" s="6">
        <v>271.829</v>
      </c>
      <c r="AB389" s="6">
        <v>273.254</v>
      </c>
    </row>
    <row r="390" spans="13:28" ht="12.75">
      <c r="M390" s="6"/>
      <c r="N390" s="6">
        <f t="shared" si="15"/>
        <v>50</v>
      </c>
      <c r="O390" s="6">
        <v>272.86</v>
      </c>
      <c r="P390" s="6">
        <v>277.312</v>
      </c>
      <c r="Q390" s="6">
        <v>948.515</v>
      </c>
      <c r="R390" s="6">
        <v>949.102</v>
      </c>
      <c r="S390" s="6">
        <v>5.581</v>
      </c>
      <c r="T390" s="6">
        <v>5.792</v>
      </c>
      <c r="U390" s="6">
        <v>28.321</v>
      </c>
      <c r="V390" s="6">
        <v>28.488</v>
      </c>
      <c r="W390" s="6">
        <v>2.281</v>
      </c>
      <c r="X390" s="6">
        <v>2.377</v>
      </c>
      <c r="Y390" s="6">
        <v>44.255</v>
      </c>
      <c r="Z390" s="6">
        <v>44.926</v>
      </c>
      <c r="AA390" s="6">
        <v>265.706</v>
      </c>
      <c r="AB390" s="6">
        <v>267.796</v>
      </c>
    </row>
    <row r="391" spans="13:28" ht="12.75">
      <c r="M391" s="6"/>
      <c r="N391" s="6">
        <f t="shared" si="15"/>
        <v>60</v>
      </c>
      <c r="O391" s="6">
        <v>278.25</v>
      </c>
      <c r="P391" s="6">
        <v>282.301</v>
      </c>
      <c r="Q391" s="6">
        <v>949.118</v>
      </c>
      <c r="R391" s="6">
        <v>950.689</v>
      </c>
      <c r="S391" s="6">
        <v>6.891</v>
      </c>
      <c r="T391" s="6">
        <v>7.169</v>
      </c>
      <c r="U391" s="6">
        <v>24.431</v>
      </c>
      <c r="V391" s="6">
        <v>24.452</v>
      </c>
      <c r="W391" s="6">
        <v>2.937</v>
      </c>
      <c r="X391" s="6">
        <v>2.966</v>
      </c>
      <c r="Y391" s="6">
        <v>39.204</v>
      </c>
      <c r="Z391" s="6">
        <v>40.655</v>
      </c>
      <c r="AA391" s="6">
        <v>271.638</v>
      </c>
      <c r="AB391" s="6">
        <v>272.765</v>
      </c>
    </row>
    <row r="392" spans="13:28" ht="12.75">
      <c r="M392" s="6"/>
      <c r="N392" s="6">
        <f t="shared" si="15"/>
        <v>70</v>
      </c>
      <c r="O392" s="6">
        <v>279.712</v>
      </c>
      <c r="P392" s="6">
        <v>282.178</v>
      </c>
      <c r="Q392" s="6">
        <v>950.509</v>
      </c>
      <c r="R392" s="6">
        <v>951.49</v>
      </c>
      <c r="S392" s="6">
        <v>6.954</v>
      </c>
      <c r="T392" s="6">
        <v>7.161</v>
      </c>
      <c r="U392" s="6">
        <v>22.695</v>
      </c>
      <c r="V392" s="6">
        <v>24.187</v>
      </c>
      <c r="W392" s="6">
        <v>2.9</v>
      </c>
      <c r="X392" s="6">
        <v>2.904</v>
      </c>
      <c r="Y392" s="6">
        <v>38.393</v>
      </c>
      <c r="Z392" s="6">
        <v>39.356</v>
      </c>
      <c r="AA392" s="6">
        <v>272.959</v>
      </c>
      <c r="AB392" s="6">
        <v>273.585</v>
      </c>
    </row>
    <row r="393" spans="13:28" ht="12.75">
      <c r="M393" s="6"/>
      <c r="N393" s="6">
        <f t="shared" si="15"/>
        <v>80</v>
      </c>
      <c r="O393" s="6">
        <v>278.503</v>
      </c>
      <c r="P393" s="6">
        <v>282.411</v>
      </c>
      <c r="Q393" s="6">
        <v>951.477</v>
      </c>
      <c r="R393" s="6">
        <v>952.716</v>
      </c>
      <c r="S393" s="6">
        <v>6.564</v>
      </c>
      <c r="T393" s="6">
        <v>6.843</v>
      </c>
      <c r="U393" s="6">
        <v>23.079</v>
      </c>
      <c r="V393" s="6">
        <v>23.241</v>
      </c>
      <c r="W393" s="6">
        <v>2.657</v>
      </c>
      <c r="X393" s="6">
        <v>2.663</v>
      </c>
      <c r="Y393" s="6">
        <v>38.202</v>
      </c>
      <c r="Z393" s="6">
        <v>39.254</v>
      </c>
      <c r="AA393" s="6">
        <v>271.938</v>
      </c>
      <c r="AB393" s="6">
        <v>274.496</v>
      </c>
    </row>
    <row r="394" spans="13:28" ht="12.75">
      <c r="M394" s="6"/>
      <c r="N394" s="6">
        <f t="shared" si="15"/>
        <v>90</v>
      </c>
      <c r="O394" s="6">
        <v>273.834</v>
      </c>
      <c r="P394" s="6">
        <v>275.171</v>
      </c>
      <c r="Q394" s="6">
        <v>952.78</v>
      </c>
      <c r="R394" s="6">
        <v>953.61</v>
      </c>
      <c r="S394" s="6">
        <v>4.716</v>
      </c>
      <c r="T394" s="6">
        <v>4.854</v>
      </c>
      <c r="U394" s="6">
        <v>26.14</v>
      </c>
      <c r="V394" s="6">
        <v>26.963</v>
      </c>
      <c r="W394" s="6">
        <v>1.679</v>
      </c>
      <c r="X394" s="6">
        <v>1.736</v>
      </c>
      <c r="Y394" s="6">
        <v>42.387</v>
      </c>
      <c r="Z394" s="6">
        <v>43.828</v>
      </c>
      <c r="AA394" s="6">
        <v>266.856</v>
      </c>
      <c r="AB394" s="6">
        <v>268.799</v>
      </c>
    </row>
    <row r="395" spans="13:28" ht="12.75">
      <c r="M395" s="6"/>
      <c r="N395" s="6">
        <f t="shared" si="15"/>
        <v>100</v>
      </c>
      <c r="O395" s="6">
        <v>273.278</v>
      </c>
      <c r="P395" s="6">
        <v>275.867</v>
      </c>
      <c r="Q395" s="6">
        <v>954.103</v>
      </c>
      <c r="R395" s="6">
        <v>954.487</v>
      </c>
      <c r="S395" s="6">
        <v>4.558</v>
      </c>
      <c r="T395" s="6">
        <v>4.628</v>
      </c>
      <c r="U395" s="6">
        <v>25.865</v>
      </c>
      <c r="V395" s="6">
        <v>25.959</v>
      </c>
      <c r="W395" s="6">
        <v>1.54</v>
      </c>
      <c r="X395" s="6">
        <v>1.604</v>
      </c>
      <c r="Y395" s="6">
        <v>41.181</v>
      </c>
      <c r="Z395" s="6">
        <v>43.914</v>
      </c>
      <c r="AA395" s="6">
        <v>267.15</v>
      </c>
      <c r="AB395" s="6">
        <v>269.467</v>
      </c>
    </row>
    <row r="396" spans="13:28" ht="12.75">
      <c r="M396" s="6"/>
      <c r="N396" s="6">
        <f t="shared" si="15"/>
        <v>110</v>
      </c>
      <c r="O396" s="6">
        <v>276.869</v>
      </c>
      <c r="P396" s="6">
        <v>279.015</v>
      </c>
      <c r="Q396" s="6">
        <v>955.394</v>
      </c>
      <c r="R396" s="6">
        <v>955.398</v>
      </c>
      <c r="S396" s="6">
        <v>5.197</v>
      </c>
      <c r="T396" s="6">
        <v>5.368</v>
      </c>
      <c r="U396" s="6">
        <v>22.425</v>
      </c>
      <c r="V396" s="6">
        <v>23.523</v>
      </c>
      <c r="W396" s="6">
        <v>1.792</v>
      </c>
      <c r="X396" s="6">
        <v>1.825</v>
      </c>
      <c r="Y396" s="6">
        <v>37.955</v>
      </c>
      <c r="Z396" s="6">
        <v>40.404</v>
      </c>
      <c r="AA396" s="6">
        <v>271.948</v>
      </c>
      <c r="AB396" s="6">
        <v>272.091</v>
      </c>
    </row>
    <row r="397" spans="13:28" ht="12.75">
      <c r="M397" s="6"/>
      <c r="N397" s="6">
        <f t="shared" si="15"/>
        <v>120</v>
      </c>
      <c r="O397" s="6">
        <v>275.069</v>
      </c>
      <c r="P397" s="6">
        <v>278.293</v>
      </c>
      <c r="Q397" s="6">
        <v>955.964</v>
      </c>
      <c r="R397" s="6">
        <v>957.033</v>
      </c>
      <c r="S397" s="6">
        <v>4.581</v>
      </c>
      <c r="T397" s="6">
        <v>4.794</v>
      </c>
      <c r="U397" s="6">
        <v>22.422</v>
      </c>
      <c r="V397" s="6">
        <v>23.988</v>
      </c>
      <c r="W397" s="6">
        <v>1.472</v>
      </c>
      <c r="X397" s="6">
        <v>1.522</v>
      </c>
      <c r="Y397" s="6">
        <v>39.245</v>
      </c>
      <c r="Z397" s="6">
        <v>40.188</v>
      </c>
      <c r="AA397" s="6">
        <v>270.847</v>
      </c>
      <c r="AB397" s="6">
        <v>271.558</v>
      </c>
    </row>
    <row r="398" spans="13:28" ht="12.75">
      <c r="M398" s="6"/>
      <c r="N398" s="6">
        <f t="shared" si="15"/>
        <v>130</v>
      </c>
      <c r="O398" s="6">
        <v>271.022</v>
      </c>
      <c r="P398" s="6">
        <v>272.358</v>
      </c>
      <c r="Q398" s="6">
        <v>956.946</v>
      </c>
      <c r="R398" s="6">
        <v>958.259</v>
      </c>
      <c r="S398" s="6">
        <v>3.189</v>
      </c>
      <c r="T398" s="6">
        <v>3.278</v>
      </c>
      <c r="U398" s="6">
        <v>25.435</v>
      </c>
      <c r="V398" s="6">
        <v>26.951</v>
      </c>
      <c r="W398" s="6">
        <v>0.892</v>
      </c>
      <c r="X398" s="6">
        <v>0.895</v>
      </c>
      <c r="Y398" s="6">
        <v>43.396</v>
      </c>
      <c r="Z398" s="6">
        <v>43.76</v>
      </c>
      <c r="AA398" s="6">
        <v>266.593</v>
      </c>
      <c r="AB398" s="6">
        <v>266.847</v>
      </c>
    </row>
    <row r="399" spans="13:28" ht="12.75">
      <c r="M399" s="6"/>
      <c r="N399" s="6">
        <f t="shared" si="15"/>
        <v>140</v>
      </c>
      <c r="O399" s="6">
        <v>277.47</v>
      </c>
      <c r="P399" s="6">
        <v>280.558</v>
      </c>
      <c r="Q399" s="6">
        <v>958.23</v>
      </c>
      <c r="R399" s="6">
        <v>959.185</v>
      </c>
      <c r="S399" s="6">
        <v>4.779</v>
      </c>
      <c r="T399" s="6">
        <v>4.848</v>
      </c>
      <c r="U399" s="6">
        <v>19.582</v>
      </c>
      <c r="V399" s="6">
        <v>20.984</v>
      </c>
      <c r="W399" s="6">
        <v>1.381</v>
      </c>
      <c r="X399" s="6">
        <v>1.442</v>
      </c>
      <c r="Y399" s="6">
        <v>35.714</v>
      </c>
      <c r="Z399" s="6">
        <v>37.544</v>
      </c>
      <c r="AA399" s="6">
        <v>274.122</v>
      </c>
      <c r="AB399" s="6">
        <v>274.543</v>
      </c>
    </row>
    <row r="400" spans="13:28" ht="12.75">
      <c r="M400" s="6"/>
      <c r="N400" s="6">
        <f t="shared" si="15"/>
        <v>150</v>
      </c>
      <c r="O400" s="6">
        <v>280.946</v>
      </c>
      <c r="P400" s="6">
        <v>285.627</v>
      </c>
      <c r="Q400" s="6">
        <v>959.415</v>
      </c>
      <c r="R400" s="6">
        <v>960.212</v>
      </c>
      <c r="S400" s="6">
        <v>5.767</v>
      </c>
      <c r="T400" s="6">
        <v>5.974</v>
      </c>
      <c r="U400" s="6">
        <v>16.717</v>
      </c>
      <c r="V400" s="6">
        <v>16.848</v>
      </c>
      <c r="W400" s="6">
        <v>1.7</v>
      </c>
      <c r="X400" s="6">
        <v>1.765</v>
      </c>
      <c r="Y400" s="6">
        <v>32.248</v>
      </c>
      <c r="Z400" s="6">
        <v>32.581</v>
      </c>
      <c r="AA400" s="6">
        <v>278.717</v>
      </c>
      <c r="AB400" s="6">
        <v>279.205</v>
      </c>
    </row>
    <row r="401" spans="13:28" ht="12.75">
      <c r="M401" s="6"/>
      <c r="N401" s="6">
        <f t="shared" si="15"/>
        <v>160</v>
      </c>
      <c r="O401" s="6">
        <v>282.204</v>
      </c>
      <c r="P401" s="6">
        <v>287.143</v>
      </c>
      <c r="Q401" s="6">
        <v>960.256</v>
      </c>
      <c r="R401" s="6">
        <v>961.586</v>
      </c>
      <c r="S401" s="6">
        <v>6.022</v>
      </c>
      <c r="T401" s="6">
        <v>6.036</v>
      </c>
      <c r="U401" s="6">
        <v>14.939</v>
      </c>
      <c r="V401" s="6">
        <v>15.409</v>
      </c>
      <c r="W401" s="6">
        <v>1.686</v>
      </c>
      <c r="X401" s="6">
        <v>1.692</v>
      </c>
      <c r="Y401" s="6">
        <v>30.445</v>
      </c>
      <c r="Z401" s="6">
        <v>30.81</v>
      </c>
      <c r="AA401" s="6">
        <v>279.473</v>
      </c>
      <c r="AB401" s="6">
        <v>282.045</v>
      </c>
    </row>
    <row r="402" spans="13:28" ht="12.75">
      <c r="M402" s="6"/>
      <c r="N402" s="6">
        <f t="shared" si="15"/>
        <v>170</v>
      </c>
      <c r="O402" s="6">
        <v>275.856</v>
      </c>
      <c r="P402" s="6">
        <v>278.42</v>
      </c>
      <c r="Q402" s="6">
        <v>961.267</v>
      </c>
      <c r="R402" s="6">
        <v>962.793</v>
      </c>
      <c r="S402" s="6">
        <v>3.317</v>
      </c>
      <c r="T402" s="6">
        <v>3.394</v>
      </c>
      <c r="U402" s="6">
        <v>18.829</v>
      </c>
      <c r="V402" s="6">
        <v>20.087</v>
      </c>
      <c r="W402" s="6">
        <v>0.697</v>
      </c>
      <c r="X402" s="6">
        <v>0.726</v>
      </c>
      <c r="Y402" s="6">
        <v>36.409</v>
      </c>
      <c r="Z402" s="6">
        <v>36.851</v>
      </c>
      <c r="AA402" s="6">
        <v>272.583</v>
      </c>
      <c r="AB402" s="6">
        <v>274.913</v>
      </c>
    </row>
    <row r="403" spans="13:28" ht="12.75">
      <c r="M403" s="6"/>
      <c r="N403" s="6">
        <f t="shared" si="15"/>
        <v>180</v>
      </c>
      <c r="O403" s="6">
        <v>270.992</v>
      </c>
      <c r="P403" s="6">
        <v>271.439</v>
      </c>
      <c r="Q403" s="6">
        <v>962.628</v>
      </c>
      <c r="R403" s="6">
        <v>963.652</v>
      </c>
      <c r="S403" s="6">
        <v>1.76</v>
      </c>
      <c r="T403" s="6">
        <v>1.834</v>
      </c>
      <c r="U403" s="6">
        <v>22.528</v>
      </c>
      <c r="V403" s="6">
        <v>24.095</v>
      </c>
      <c r="W403" s="6">
        <v>0.271</v>
      </c>
      <c r="X403" s="6">
        <v>0.28</v>
      </c>
      <c r="Y403" s="6">
        <v>40.892</v>
      </c>
      <c r="Z403" s="6">
        <v>42.366</v>
      </c>
      <c r="AA403" s="6">
        <v>267</v>
      </c>
      <c r="AB403" s="6">
        <v>269.621</v>
      </c>
    </row>
    <row r="404" spans="13:28" ht="12.75">
      <c r="M404" s="6"/>
      <c r="N404" s="6">
        <f t="shared" si="15"/>
        <v>190</v>
      </c>
      <c r="O404" s="6">
        <v>253.785</v>
      </c>
      <c r="P404" s="6">
        <v>257.129</v>
      </c>
      <c r="Q404" s="6">
        <v>963.445</v>
      </c>
      <c r="R404" s="6">
        <v>965.057</v>
      </c>
      <c r="S404" s="6">
        <v>0.219</v>
      </c>
      <c r="T404" s="6">
        <v>0.222</v>
      </c>
      <c r="U404" s="6">
        <v>35.949</v>
      </c>
      <c r="V404" s="6">
        <v>37.763</v>
      </c>
      <c r="W404" s="6">
        <v>0.014</v>
      </c>
      <c r="X404" s="6">
        <v>0.014</v>
      </c>
      <c r="Y404" s="6">
        <v>55.128</v>
      </c>
      <c r="Z404" s="6">
        <v>57.895</v>
      </c>
      <c r="AA404" s="6">
        <v>252.421</v>
      </c>
      <c r="AB404" s="6">
        <v>253.798</v>
      </c>
    </row>
    <row r="405" spans="13:28" ht="12.75">
      <c r="M405" s="6"/>
      <c r="N405" s="6">
        <f t="shared" si="15"/>
        <v>200</v>
      </c>
      <c r="O405" s="6">
        <v>264.061</v>
      </c>
      <c r="P405" s="6">
        <v>267.289</v>
      </c>
      <c r="Q405" s="6">
        <v>964.423</v>
      </c>
      <c r="R405" s="6">
        <v>966.305</v>
      </c>
      <c r="S405" s="6">
        <v>0.592</v>
      </c>
      <c r="T405" s="6">
        <v>0.597</v>
      </c>
      <c r="U405" s="6">
        <v>26.288</v>
      </c>
      <c r="V405" s="6">
        <v>27.318</v>
      </c>
      <c r="W405" s="6">
        <v>0.041</v>
      </c>
      <c r="X405" s="6">
        <v>0.042</v>
      </c>
      <c r="Y405" s="6">
        <v>45.841</v>
      </c>
      <c r="Z405" s="6">
        <v>46.43</v>
      </c>
      <c r="AA405" s="6">
        <v>262.763</v>
      </c>
      <c r="AB405" s="6">
        <v>264.516</v>
      </c>
    </row>
    <row r="406" spans="13:28" ht="12.75">
      <c r="M406" s="6"/>
      <c r="N406" s="6">
        <f t="shared" si="15"/>
        <v>210</v>
      </c>
      <c r="O406" s="6">
        <v>262.861</v>
      </c>
      <c r="P406" s="6">
        <v>262.945</v>
      </c>
      <c r="Q406" s="6">
        <v>965.527</v>
      </c>
      <c r="R406" s="6">
        <v>967.429</v>
      </c>
      <c r="S406" s="6">
        <v>0.241</v>
      </c>
      <c r="T406" s="6">
        <v>0.252</v>
      </c>
      <c r="U406" s="6">
        <v>28.355</v>
      </c>
      <c r="V406" s="6">
        <v>29.293</v>
      </c>
      <c r="W406" s="6">
        <v>0.008</v>
      </c>
      <c r="X406" s="6">
        <v>0.009</v>
      </c>
      <c r="Y406" s="6">
        <v>47.779</v>
      </c>
      <c r="Z406" s="6">
        <v>49.208</v>
      </c>
      <c r="AA406" s="6">
        <v>260.966</v>
      </c>
      <c r="AB406" s="6">
        <v>261.614</v>
      </c>
    </row>
    <row r="407" spans="13:28" ht="12.75">
      <c r="M407" s="6"/>
      <c r="N407" s="6">
        <f t="shared" si="15"/>
        <v>220</v>
      </c>
      <c r="O407" s="6">
        <v>263.148</v>
      </c>
      <c r="P407" s="6">
        <v>268.086</v>
      </c>
      <c r="Q407" s="6">
        <v>967.108</v>
      </c>
      <c r="R407" s="6">
        <v>968.078</v>
      </c>
      <c r="S407" s="6">
        <v>0.189</v>
      </c>
      <c r="T407" s="6">
        <v>0.197</v>
      </c>
      <c r="U407" s="6">
        <v>25.356</v>
      </c>
      <c r="V407" s="6">
        <v>26.064</v>
      </c>
      <c r="W407" s="6">
        <v>0.003</v>
      </c>
      <c r="X407" s="6">
        <v>0.003</v>
      </c>
      <c r="Y407" s="6">
        <v>44.298</v>
      </c>
      <c r="Z407" s="6">
        <v>46.604</v>
      </c>
      <c r="AA407" s="6">
        <v>263.233</v>
      </c>
      <c r="AB407" s="6">
        <v>265.556</v>
      </c>
    </row>
    <row r="408" spans="13:28" ht="12.75">
      <c r="M408" s="6"/>
      <c r="N408" s="6">
        <f t="shared" si="15"/>
        <v>230</v>
      </c>
      <c r="O408" s="6">
        <v>272.849</v>
      </c>
      <c r="P408" s="6">
        <v>275.546</v>
      </c>
      <c r="Q408" s="6">
        <v>968.562</v>
      </c>
      <c r="R408" s="6">
        <v>968.857</v>
      </c>
      <c r="S408" s="6">
        <v>0.406</v>
      </c>
      <c r="T408" s="6">
        <v>0.412</v>
      </c>
      <c r="U408" s="6">
        <v>16.453</v>
      </c>
      <c r="V408" s="6">
        <v>17.576</v>
      </c>
      <c r="W408" s="6">
        <v>0.004</v>
      </c>
      <c r="X408" s="6">
        <v>0.004</v>
      </c>
      <c r="Y408" s="6">
        <v>36.007</v>
      </c>
      <c r="Z408" s="6">
        <v>37.121</v>
      </c>
      <c r="AA408" s="6">
        <v>272.596</v>
      </c>
      <c r="AB408" s="6">
        <v>274.114</v>
      </c>
    </row>
    <row r="409" spans="13:28" ht="12.75">
      <c r="M409" s="6"/>
      <c r="N409" s="6">
        <f t="shared" si="15"/>
        <v>240</v>
      </c>
      <c r="O409" s="6">
        <v>261.894</v>
      </c>
      <c r="P409" s="6">
        <v>265.821</v>
      </c>
      <c r="Q409" s="6">
        <v>969.17</v>
      </c>
      <c r="R409" s="6">
        <v>970.485</v>
      </c>
      <c r="S409" s="6">
        <v>0.001</v>
      </c>
      <c r="T409" s="6">
        <v>0.001</v>
      </c>
      <c r="U409" s="6">
        <v>26.14</v>
      </c>
      <c r="V409" s="6">
        <v>26.896</v>
      </c>
      <c r="W409" s="6">
        <v>0</v>
      </c>
      <c r="X409" s="6">
        <v>0</v>
      </c>
      <c r="Y409" s="6">
        <v>45.389</v>
      </c>
      <c r="Z409" s="6">
        <v>47.599</v>
      </c>
      <c r="AA409" s="6">
        <v>263.16</v>
      </c>
      <c r="AB409" s="6">
        <v>263.743</v>
      </c>
    </row>
    <row r="410" spans="13:28" ht="12.75">
      <c r="M410" s="6"/>
      <c r="N410" s="6">
        <v>-999</v>
      </c>
      <c r="O410" s="6">
        <v>259.725</v>
      </c>
      <c r="P410" s="6">
        <v>259.725</v>
      </c>
      <c r="Q410" s="6">
        <v>970.946</v>
      </c>
      <c r="R410" s="6">
        <v>970.946</v>
      </c>
      <c r="S410" s="6">
        <v>0</v>
      </c>
      <c r="T410" s="6">
        <v>0</v>
      </c>
      <c r="U410" s="6">
        <v>30.274</v>
      </c>
      <c r="V410" s="6">
        <v>30.274</v>
      </c>
      <c r="W410" s="6">
        <v>0</v>
      </c>
      <c r="X410" s="6">
        <v>0</v>
      </c>
      <c r="Y410" s="6">
        <v>50.274</v>
      </c>
      <c r="Z410" s="6">
        <v>50.274</v>
      </c>
      <c r="AA410" s="6">
        <v>259.725</v>
      </c>
      <c r="AB410" s="6">
        <v>259.725</v>
      </c>
    </row>
    <row r="411" spans="13:28" ht="12.75">
      <c r="M411" s="6" t="s">
        <v>72</v>
      </c>
      <c r="N411" s="6">
        <v>0</v>
      </c>
      <c r="O411" s="6">
        <v>300.194</v>
      </c>
      <c r="P411" s="6">
        <v>302.68</v>
      </c>
      <c r="Q411" s="6">
        <v>942.856</v>
      </c>
      <c r="R411" s="6">
        <v>943.851</v>
      </c>
      <c r="S411" s="6">
        <v>16.387</v>
      </c>
      <c r="T411" s="6">
        <v>16.701</v>
      </c>
      <c r="U411" s="6">
        <v>16.385</v>
      </c>
      <c r="V411" s="6">
        <v>16.58</v>
      </c>
      <c r="W411" s="6">
        <v>8.9</v>
      </c>
      <c r="X411" s="6">
        <v>9.333</v>
      </c>
      <c r="Y411" s="6">
        <v>27.895</v>
      </c>
      <c r="Z411" s="6">
        <v>29.077</v>
      </c>
      <c r="AA411" s="6">
        <v>289.303</v>
      </c>
      <c r="AB411" s="6">
        <v>290.823</v>
      </c>
    </row>
    <row r="412" spans="13:28" ht="12.75">
      <c r="M412" s="6"/>
      <c r="N412" s="6">
        <f>N411+10</f>
        <v>10</v>
      </c>
      <c r="O412" s="6">
        <v>301.726</v>
      </c>
      <c r="P412" s="6">
        <v>304.513</v>
      </c>
      <c r="Q412" s="6">
        <v>943.553</v>
      </c>
      <c r="R412" s="6">
        <v>945.331</v>
      </c>
      <c r="S412" s="6">
        <v>16.949</v>
      </c>
      <c r="T412" s="6">
        <v>17.68</v>
      </c>
      <c r="U412" s="6">
        <v>14.959</v>
      </c>
      <c r="V412" s="6">
        <v>15.522</v>
      </c>
      <c r="W412" s="6">
        <v>9.301</v>
      </c>
      <c r="X412" s="6">
        <v>9.772</v>
      </c>
      <c r="Y412" s="6">
        <v>26.894</v>
      </c>
      <c r="Z412" s="6">
        <v>26.938</v>
      </c>
      <c r="AA412" s="6">
        <v>291.343</v>
      </c>
      <c r="AB412" s="6">
        <v>292.92</v>
      </c>
    </row>
    <row r="413" spans="13:28" ht="12.75">
      <c r="M413" s="6"/>
      <c r="N413" s="6">
        <f aca="true" t="shared" si="16" ref="N413:N435">N412+10</f>
        <v>20</v>
      </c>
      <c r="O413" s="6">
        <v>302.187</v>
      </c>
      <c r="P413" s="6">
        <v>308.099</v>
      </c>
      <c r="Q413" s="6">
        <v>944.591</v>
      </c>
      <c r="R413" s="6">
        <v>946.473</v>
      </c>
      <c r="S413" s="6">
        <v>18.165</v>
      </c>
      <c r="T413" s="6">
        <v>18.455</v>
      </c>
      <c r="U413" s="6">
        <v>13.852</v>
      </c>
      <c r="V413" s="6">
        <v>13.935</v>
      </c>
      <c r="W413" s="6">
        <v>9.904</v>
      </c>
      <c r="X413" s="6">
        <v>10.292</v>
      </c>
      <c r="Y413" s="6">
        <v>24.984</v>
      </c>
      <c r="Z413" s="6">
        <v>25.333</v>
      </c>
      <c r="AA413" s="6">
        <v>294.124</v>
      </c>
      <c r="AB413" s="6">
        <v>294.945</v>
      </c>
    </row>
    <row r="414" spans="13:28" ht="12.75">
      <c r="M414" s="6"/>
      <c r="N414" s="6">
        <f t="shared" si="16"/>
        <v>30</v>
      </c>
      <c r="O414" s="6">
        <v>307.962</v>
      </c>
      <c r="P414" s="6">
        <v>311.064</v>
      </c>
      <c r="Q414" s="6">
        <v>946.125</v>
      </c>
      <c r="R414" s="6">
        <v>947.121</v>
      </c>
      <c r="S414" s="6">
        <v>20.322</v>
      </c>
      <c r="T414" s="6">
        <v>21.062</v>
      </c>
      <c r="U414" s="6">
        <v>11.384</v>
      </c>
      <c r="V414" s="6">
        <v>12.036</v>
      </c>
      <c r="W414" s="6">
        <v>11.524</v>
      </c>
      <c r="X414" s="6">
        <v>11.696</v>
      </c>
      <c r="Y414" s="6">
        <v>21.735</v>
      </c>
      <c r="Z414" s="6">
        <v>22.517</v>
      </c>
      <c r="AA414" s="6">
        <v>297.734</v>
      </c>
      <c r="AB414" s="6">
        <v>300.691</v>
      </c>
    </row>
    <row r="415" spans="13:28" ht="12.75">
      <c r="M415" s="6"/>
      <c r="N415" s="6">
        <f t="shared" si="16"/>
        <v>40</v>
      </c>
      <c r="O415" s="6">
        <v>287.275</v>
      </c>
      <c r="P415" s="6">
        <v>291.58</v>
      </c>
      <c r="Q415" s="6">
        <v>947.673</v>
      </c>
      <c r="R415" s="6">
        <v>947.757</v>
      </c>
      <c r="S415" s="6">
        <v>10.453</v>
      </c>
      <c r="T415" s="6">
        <v>10.877</v>
      </c>
      <c r="U415" s="6">
        <v>19.834</v>
      </c>
      <c r="V415" s="6">
        <v>20.575</v>
      </c>
      <c r="W415" s="6">
        <v>5.014</v>
      </c>
      <c r="X415" s="6">
        <v>5.162</v>
      </c>
      <c r="Y415" s="6">
        <v>34.019</v>
      </c>
      <c r="Z415" s="6">
        <v>34.279</v>
      </c>
      <c r="AA415" s="6">
        <v>279.652</v>
      </c>
      <c r="AB415" s="6">
        <v>280.801</v>
      </c>
    </row>
    <row r="416" spans="13:28" ht="12.75">
      <c r="M416" s="6"/>
      <c r="N416" s="6">
        <f t="shared" si="16"/>
        <v>50</v>
      </c>
      <c r="O416" s="6">
        <v>292.637</v>
      </c>
      <c r="P416" s="6">
        <v>297.867</v>
      </c>
      <c r="Q416" s="6">
        <v>948.461</v>
      </c>
      <c r="R416" s="6">
        <v>949.156</v>
      </c>
      <c r="S416" s="6">
        <v>12.719</v>
      </c>
      <c r="T416" s="6">
        <v>13.347</v>
      </c>
      <c r="U416" s="6">
        <v>16.353</v>
      </c>
      <c r="V416" s="6">
        <v>16.931</v>
      </c>
      <c r="W416" s="6">
        <v>6.309</v>
      </c>
      <c r="X416" s="6">
        <v>6.504</v>
      </c>
      <c r="Y416" s="6">
        <v>29.488</v>
      </c>
      <c r="Z416" s="6">
        <v>29.631</v>
      </c>
      <c r="AA416" s="6">
        <v>285.866</v>
      </c>
      <c r="AB416" s="6">
        <v>286.746</v>
      </c>
    </row>
    <row r="417" spans="13:28" ht="12.75">
      <c r="M417" s="6"/>
      <c r="N417" s="6">
        <f t="shared" si="16"/>
        <v>60</v>
      </c>
      <c r="O417" s="6">
        <v>303.071</v>
      </c>
      <c r="P417" s="6">
        <v>306.813</v>
      </c>
      <c r="Q417" s="6">
        <v>949.902</v>
      </c>
      <c r="R417" s="6">
        <v>949.905</v>
      </c>
      <c r="S417" s="6">
        <v>17.43</v>
      </c>
      <c r="T417" s="6">
        <v>18.301</v>
      </c>
      <c r="U417" s="6">
        <v>11.602</v>
      </c>
      <c r="V417" s="6">
        <v>12.08</v>
      </c>
      <c r="W417" s="6">
        <v>9.246</v>
      </c>
      <c r="X417" s="6">
        <v>9.427</v>
      </c>
      <c r="Y417" s="6">
        <v>22.438</v>
      </c>
      <c r="Z417" s="6">
        <v>23.318</v>
      </c>
      <c r="AA417" s="6">
        <v>295.532</v>
      </c>
      <c r="AB417" s="6">
        <v>296.783</v>
      </c>
    </row>
    <row r="418" spans="13:28" ht="12.75">
      <c r="M418" s="6"/>
      <c r="N418" s="6">
        <f t="shared" si="16"/>
        <v>70</v>
      </c>
      <c r="O418" s="6">
        <v>303.859</v>
      </c>
      <c r="P418" s="6">
        <v>306.848</v>
      </c>
      <c r="Q418" s="6">
        <v>950.251</v>
      </c>
      <c r="R418" s="6">
        <v>951.748</v>
      </c>
      <c r="S418" s="6">
        <v>17.662</v>
      </c>
      <c r="T418" s="6">
        <v>18.338</v>
      </c>
      <c r="U418" s="6">
        <v>10.85</v>
      </c>
      <c r="V418" s="6">
        <v>11.41</v>
      </c>
      <c r="W418" s="6">
        <v>9.077</v>
      </c>
      <c r="X418" s="6">
        <v>9.506</v>
      </c>
      <c r="Y418" s="6">
        <v>21.287</v>
      </c>
      <c r="Z418" s="6">
        <v>22.734</v>
      </c>
      <c r="AA418" s="6">
        <v>297.009</v>
      </c>
      <c r="AB418" s="6">
        <v>297.018</v>
      </c>
    </row>
    <row r="419" spans="13:28" ht="12.75">
      <c r="M419" s="6"/>
      <c r="N419" s="6">
        <f t="shared" si="16"/>
        <v>80</v>
      </c>
      <c r="O419" s="6">
        <v>293.515</v>
      </c>
      <c r="P419" s="6">
        <v>299.151</v>
      </c>
      <c r="Q419" s="6">
        <v>951.252</v>
      </c>
      <c r="R419" s="6">
        <v>952.942</v>
      </c>
      <c r="S419" s="6">
        <v>12.956</v>
      </c>
      <c r="T419" s="6">
        <v>13.2</v>
      </c>
      <c r="U419" s="6">
        <v>13.881</v>
      </c>
      <c r="V419" s="6">
        <v>14.856</v>
      </c>
      <c r="W419" s="6">
        <v>6.088</v>
      </c>
      <c r="X419" s="6">
        <v>6.151</v>
      </c>
      <c r="Y419" s="6">
        <v>26.219</v>
      </c>
      <c r="Z419" s="6">
        <v>27.824</v>
      </c>
      <c r="AA419" s="6">
        <v>287.527</v>
      </c>
      <c r="AB419" s="6">
        <v>289.839</v>
      </c>
    </row>
    <row r="420" spans="13:28" ht="12.75">
      <c r="M420" s="6"/>
      <c r="N420" s="6">
        <f t="shared" si="16"/>
        <v>90</v>
      </c>
      <c r="O420" s="6">
        <v>312.987</v>
      </c>
      <c r="P420" s="6">
        <v>314.944</v>
      </c>
      <c r="Q420" s="6">
        <v>952.442</v>
      </c>
      <c r="R420" s="6">
        <v>953.949</v>
      </c>
      <c r="S420" s="6">
        <v>23.162</v>
      </c>
      <c r="T420" s="6">
        <v>23.257</v>
      </c>
      <c r="U420" s="6">
        <v>7.059</v>
      </c>
      <c r="V420" s="6">
        <v>7.293</v>
      </c>
      <c r="W420" s="6">
        <v>12.393</v>
      </c>
      <c r="X420" s="6">
        <v>12.538</v>
      </c>
      <c r="Y420" s="6">
        <v>16.002</v>
      </c>
      <c r="Z420" s="6">
        <v>16.131</v>
      </c>
      <c r="AA420" s="6">
        <v>306.217</v>
      </c>
      <c r="AB420" s="6">
        <v>306.446</v>
      </c>
    </row>
    <row r="421" spans="13:28" ht="12.75">
      <c r="M421" s="6"/>
      <c r="N421" s="6">
        <f t="shared" si="16"/>
        <v>100</v>
      </c>
      <c r="O421" s="6">
        <v>313.608</v>
      </c>
      <c r="P421" s="6">
        <v>316.018</v>
      </c>
      <c r="Q421" s="6">
        <v>953.645</v>
      </c>
      <c r="R421" s="6">
        <v>954.945</v>
      </c>
      <c r="S421" s="6">
        <v>23.474</v>
      </c>
      <c r="T421" s="6">
        <v>24.035</v>
      </c>
      <c r="U421" s="6">
        <v>6.206</v>
      </c>
      <c r="V421" s="6">
        <v>6.645</v>
      </c>
      <c r="W421" s="6">
        <v>12.65</v>
      </c>
      <c r="X421" s="6">
        <v>12.66</v>
      </c>
      <c r="Y421" s="6">
        <v>14.628</v>
      </c>
      <c r="Z421" s="6">
        <v>15.338</v>
      </c>
      <c r="AA421" s="6">
        <v>307.537</v>
      </c>
      <c r="AB421" s="6">
        <v>307.725</v>
      </c>
    </row>
    <row r="422" spans="13:28" ht="12.75">
      <c r="M422" s="6"/>
      <c r="N422" s="6">
        <f t="shared" si="16"/>
        <v>110</v>
      </c>
      <c r="O422" s="6">
        <v>316.026</v>
      </c>
      <c r="P422" s="6">
        <v>319.059</v>
      </c>
      <c r="Q422" s="6">
        <v>955.35</v>
      </c>
      <c r="R422" s="6">
        <v>955.443</v>
      </c>
      <c r="S422" s="6">
        <v>25.166</v>
      </c>
      <c r="T422" s="6">
        <v>26.179</v>
      </c>
      <c r="U422" s="6">
        <v>5.111</v>
      </c>
      <c r="V422" s="6">
        <v>5.346</v>
      </c>
      <c r="W422" s="6">
        <v>13.594</v>
      </c>
      <c r="X422" s="6">
        <v>13.972</v>
      </c>
      <c r="Y422" s="6">
        <v>12.849</v>
      </c>
      <c r="Z422" s="6">
        <v>13.188</v>
      </c>
      <c r="AA422" s="6">
        <v>310.749</v>
      </c>
      <c r="AB422" s="6">
        <v>310.804</v>
      </c>
    </row>
    <row r="423" spans="13:28" ht="12.75">
      <c r="M423" s="6"/>
      <c r="N423" s="6">
        <f t="shared" si="16"/>
        <v>120</v>
      </c>
      <c r="O423" s="6">
        <v>310.205</v>
      </c>
      <c r="P423" s="6">
        <v>311.186</v>
      </c>
      <c r="Q423" s="6">
        <v>955.8</v>
      </c>
      <c r="R423" s="6">
        <v>957.197</v>
      </c>
      <c r="S423" s="6">
        <v>20.347</v>
      </c>
      <c r="T423" s="6">
        <v>21.338</v>
      </c>
      <c r="U423" s="6">
        <v>6.421</v>
      </c>
      <c r="V423" s="6">
        <v>6.61</v>
      </c>
      <c r="W423" s="6">
        <v>10.08</v>
      </c>
      <c r="X423" s="6">
        <v>10.507</v>
      </c>
      <c r="Y423" s="6">
        <v>15.346</v>
      </c>
      <c r="Z423" s="6">
        <v>15.991</v>
      </c>
      <c r="AA423" s="6">
        <v>304.25</v>
      </c>
      <c r="AB423" s="6">
        <v>304.836</v>
      </c>
    </row>
    <row r="424" spans="13:28" ht="12.75">
      <c r="M424" s="6"/>
      <c r="N424" s="6">
        <f t="shared" si="16"/>
        <v>130</v>
      </c>
      <c r="O424" s="6">
        <v>302.799</v>
      </c>
      <c r="P424" s="6">
        <v>308.065</v>
      </c>
      <c r="Q424" s="6">
        <v>956.751</v>
      </c>
      <c r="R424" s="6">
        <v>958.454</v>
      </c>
      <c r="S424" s="6">
        <v>17.287</v>
      </c>
      <c r="T424" s="6">
        <v>17.319</v>
      </c>
      <c r="U424" s="6">
        <v>7.501</v>
      </c>
      <c r="V424" s="6">
        <v>7.684</v>
      </c>
      <c r="W424" s="6">
        <v>7.69</v>
      </c>
      <c r="X424" s="6">
        <v>8.028</v>
      </c>
      <c r="Y424" s="6">
        <v>17.288</v>
      </c>
      <c r="Z424" s="6">
        <v>18.46</v>
      </c>
      <c r="AA424" s="6">
        <v>299.34</v>
      </c>
      <c r="AB424" s="6">
        <v>300.35</v>
      </c>
    </row>
    <row r="425" spans="13:28" ht="12.75">
      <c r="M425" s="6"/>
      <c r="N425" s="6">
        <f t="shared" si="16"/>
        <v>140</v>
      </c>
      <c r="O425" s="6">
        <v>321.361</v>
      </c>
      <c r="P425" s="6">
        <v>322.34</v>
      </c>
      <c r="Q425" s="6">
        <v>958.361</v>
      </c>
      <c r="R425" s="6">
        <v>959.054</v>
      </c>
      <c r="S425" s="6">
        <v>28.37</v>
      </c>
      <c r="T425" s="6">
        <v>29.778</v>
      </c>
      <c r="U425" s="6">
        <v>2.918</v>
      </c>
      <c r="V425" s="6">
        <v>2.996</v>
      </c>
      <c r="W425" s="6">
        <v>15.235</v>
      </c>
      <c r="X425" s="6">
        <v>15.733</v>
      </c>
      <c r="Y425" s="6">
        <v>8.858</v>
      </c>
      <c r="Z425" s="6">
        <v>9.372</v>
      </c>
      <c r="AA425" s="6">
        <v>315.343</v>
      </c>
      <c r="AB425" s="6">
        <v>317.557</v>
      </c>
    </row>
    <row r="426" spans="13:28" ht="12.75">
      <c r="M426" s="6"/>
      <c r="N426" s="6">
        <f t="shared" si="16"/>
        <v>150</v>
      </c>
      <c r="O426" s="6">
        <v>332.847</v>
      </c>
      <c r="P426" s="6">
        <v>335.962</v>
      </c>
      <c r="Q426" s="6">
        <v>959.516</v>
      </c>
      <c r="R426" s="6">
        <v>960.112</v>
      </c>
      <c r="S426" s="6">
        <v>39.144</v>
      </c>
      <c r="T426" s="6">
        <v>40.795</v>
      </c>
      <c r="U426" s="6">
        <v>1.099</v>
      </c>
      <c r="V426" s="6">
        <v>1.143</v>
      </c>
      <c r="W426" s="6">
        <v>23.543</v>
      </c>
      <c r="X426" s="6">
        <v>23.749</v>
      </c>
      <c r="Y426" s="6">
        <v>4.439</v>
      </c>
      <c r="Z426" s="6">
        <v>4.697</v>
      </c>
      <c r="AA426" s="6">
        <v>329.245</v>
      </c>
      <c r="AB426" s="6">
        <v>329.353</v>
      </c>
    </row>
    <row r="427" spans="13:28" ht="12.75">
      <c r="M427" s="6"/>
      <c r="N427" s="6">
        <f t="shared" si="16"/>
        <v>160</v>
      </c>
      <c r="O427" s="6">
        <v>341.037</v>
      </c>
      <c r="P427" s="6">
        <v>343.536</v>
      </c>
      <c r="Q427" s="6">
        <v>960.37</v>
      </c>
      <c r="R427" s="6">
        <v>961.472</v>
      </c>
      <c r="S427" s="6">
        <v>46.935</v>
      </c>
      <c r="T427" s="6">
        <v>48.19</v>
      </c>
      <c r="U427" s="6">
        <v>0.459</v>
      </c>
      <c r="V427" s="6">
        <v>0.488</v>
      </c>
      <c r="W427" s="6">
        <v>29.466</v>
      </c>
      <c r="X427" s="6">
        <v>30.144</v>
      </c>
      <c r="Y427" s="6">
        <v>2.481</v>
      </c>
      <c r="Z427" s="6">
        <v>2.538</v>
      </c>
      <c r="AA427" s="6">
        <v>336.595</v>
      </c>
      <c r="AB427" s="6">
        <v>338.565</v>
      </c>
    </row>
    <row r="428" spans="13:28" ht="12.75">
      <c r="M428" s="6"/>
      <c r="N428" s="6">
        <f t="shared" si="16"/>
        <v>170</v>
      </c>
      <c r="O428" s="6">
        <v>317.99</v>
      </c>
      <c r="P428" s="6">
        <v>319.828</v>
      </c>
      <c r="Q428" s="6">
        <v>961.728</v>
      </c>
      <c r="R428" s="6">
        <v>962.331</v>
      </c>
      <c r="S428" s="6">
        <v>26.772</v>
      </c>
      <c r="T428" s="6">
        <v>26.981</v>
      </c>
      <c r="U428" s="6">
        <v>2.075</v>
      </c>
      <c r="V428" s="6">
        <v>2.12</v>
      </c>
      <c r="W428" s="6">
        <v>12.789</v>
      </c>
      <c r="X428" s="6">
        <v>13.103</v>
      </c>
      <c r="Y428" s="6">
        <v>7.709</v>
      </c>
      <c r="Z428" s="6">
        <v>8.258</v>
      </c>
      <c r="AA428" s="6">
        <v>314.844</v>
      </c>
      <c r="AB428" s="6">
        <v>315.173</v>
      </c>
    </row>
    <row r="429" spans="13:28" ht="12.75">
      <c r="M429" s="6"/>
      <c r="N429" s="6">
        <f t="shared" si="16"/>
        <v>180</v>
      </c>
      <c r="O429" s="6">
        <v>316.057</v>
      </c>
      <c r="P429" s="6">
        <v>321.135</v>
      </c>
      <c r="Q429" s="6">
        <v>962.786</v>
      </c>
      <c r="R429" s="6">
        <v>963.494</v>
      </c>
      <c r="S429" s="6">
        <v>26.26</v>
      </c>
      <c r="T429" s="6">
        <v>27.098</v>
      </c>
      <c r="U429" s="6">
        <v>1.646</v>
      </c>
      <c r="V429" s="6">
        <v>1.75</v>
      </c>
      <c r="W429" s="6">
        <v>12.332</v>
      </c>
      <c r="X429" s="6">
        <v>12.496</v>
      </c>
      <c r="Y429" s="6">
        <v>7.232</v>
      </c>
      <c r="Z429" s="6">
        <v>7.312</v>
      </c>
      <c r="AA429" s="6">
        <v>313.854</v>
      </c>
      <c r="AB429" s="6">
        <v>316.512</v>
      </c>
    </row>
    <row r="430" spans="13:28" ht="12.75">
      <c r="M430" s="6"/>
      <c r="N430" s="6">
        <f t="shared" si="16"/>
        <v>190</v>
      </c>
      <c r="O430" s="6">
        <v>317.968</v>
      </c>
      <c r="P430" s="6">
        <v>320.867</v>
      </c>
      <c r="Q430" s="6">
        <v>963.7</v>
      </c>
      <c r="R430" s="6">
        <v>964.803</v>
      </c>
      <c r="S430" s="6">
        <v>26.891</v>
      </c>
      <c r="T430" s="6">
        <v>28.077</v>
      </c>
      <c r="U430" s="6">
        <v>1.164</v>
      </c>
      <c r="V430" s="6">
        <v>1.204</v>
      </c>
      <c r="W430" s="6">
        <v>12.275</v>
      </c>
      <c r="X430" s="6">
        <v>12.776</v>
      </c>
      <c r="Y430" s="6">
        <v>6.036</v>
      </c>
      <c r="Z430" s="6">
        <v>6.138</v>
      </c>
      <c r="AA430" s="6">
        <v>316.407</v>
      </c>
      <c r="AB430" s="6">
        <v>316.557</v>
      </c>
    </row>
    <row r="431" spans="13:28" ht="12.75">
      <c r="M431" s="6"/>
      <c r="N431" s="6">
        <f t="shared" si="16"/>
        <v>200</v>
      </c>
      <c r="O431" s="6">
        <v>316.237</v>
      </c>
      <c r="P431" s="6">
        <v>319.877</v>
      </c>
      <c r="Q431" s="6">
        <v>964.962</v>
      </c>
      <c r="R431" s="6">
        <v>965.766</v>
      </c>
      <c r="S431" s="6">
        <v>26.328</v>
      </c>
      <c r="T431" s="6">
        <v>26.468</v>
      </c>
      <c r="U431" s="6">
        <v>0.915</v>
      </c>
      <c r="V431" s="6">
        <v>0.935</v>
      </c>
      <c r="W431" s="6">
        <v>11.234</v>
      </c>
      <c r="X431" s="6">
        <v>11.279</v>
      </c>
      <c r="Y431" s="6">
        <v>5.655</v>
      </c>
      <c r="Z431" s="6">
        <v>5.682</v>
      </c>
      <c r="AA431" s="6">
        <v>314.082</v>
      </c>
      <c r="AB431" s="6">
        <v>317.158</v>
      </c>
    </row>
    <row r="432" spans="13:28" ht="12.75">
      <c r="M432" s="6"/>
      <c r="N432" s="6">
        <f t="shared" si="16"/>
        <v>210</v>
      </c>
      <c r="O432" s="6">
        <v>325.315</v>
      </c>
      <c r="P432" s="6">
        <v>329.995</v>
      </c>
      <c r="Q432" s="6">
        <v>965.764</v>
      </c>
      <c r="R432" s="6">
        <v>967.191</v>
      </c>
      <c r="S432" s="6">
        <v>35.402</v>
      </c>
      <c r="T432" s="6">
        <v>35.89</v>
      </c>
      <c r="U432" s="6">
        <v>0.163</v>
      </c>
      <c r="V432" s="6">
        <v>0.166</v>
      </c>
      <c r="W432" s="6">
        <v>17.62</v>
      </c>
      <c r="X432" s="6">
        <v>17.715</v>
      </c>
      <c r="Y432" s="6">
        <v>2.092</v>
      </c>
      <c r="Z432" s="6">
        <v>2.096</v>
      </c>
      <c r="AA432" s="6">
        <v>324.226</v>
      </c>
      <c r="AB432" s="6">
        <v>327.065</v>
      </c>
    </row>
    <row r="433" spans="13:28" ht="12.75">
      <c r="M433" s="6"/>
      <c r="N433" s="6">
        <f t="shared" si="16"/>
        <v>220</v>
      </c>
      <c r="O433" s="6">
        <v>310.221</v>
      </c>
      <c r="P433" s="6">
        <v>313.755</v>
      </c>
      <c r="Q433" s="6">
        <v>967.547</v>
      </c>
      <c r="R433" s="6">
        <v>967.639</v>
      </c>
      <c r="S433" s="6">
        <v>21.046</v>
      </c>
      <c r="T433" s="6">
        <v>21.177</v>
      </c>
      <c r="U433" s="6">
        <v>0.625</v>
      </c>
      <c r="V433" s="6">
        <v>0.637</v>
      </c>
      <c r="W433" s="6">
        <v>6.416</v>
      </c>
      <c r="X433" s="6">
        <v>6.709</v>
      </c>
      <c r="Y433" s="6">
        <v>5.953</v>
      </c>
      <c r="Z433" s="6">
        <v>6.073</v>
      </c>
      <c r="AA433" s="6">
        <v>309.803</v>
      </c>
      <c r="AB433" s="6">
        <v>311.3</v>
      </c>
    </row>
    <row r="434" spans="13:28" ht="12.75">
      <c r="M434" s="6"/>
      <c r="N434" s="6">
        <f t="shared" si="16"/>
        <v>230</v>
      </c>
      <c r="O434" s="6">
        <v>307.791</v>
      </c>
      <c r="P434" s="6">
        <v>310.524</v>
      </c>
      <c r="Q434" s="6">
        <v>967.902</v>
      </c>
      <c r="R434" s="6">
        <v>969.517</v>
      </c>
      <c r="S434" s="6">
        <v>18.142</v>
      </c>
      <c r="T434" s="6">
        <v>18.978</v>
      </c>
      <c r="U434" s="6">
        <v>0.389</v>
      </c>
      <c r="V434" s="6">
        <v>0.4</v>
      </c>
      <c r="W434" s="6">
        <v>4.228</v>
      </c>
      <c r="X434" s="6">
        <v>4.319</v>
      </c>
      <c r="Y434" s="6">
        <v>5.918</v>
      </c>
      <c r="Z434" s="6">
        <v>6.204</v>
      </c>
      <c r="AA434" s="6">
        <v>308.111</v>
      </c>
      <c r="AB434" s="6">
        <v>308.303</v>
      </c>
    </row>
    <row r="435" spans="13:28" ht="12.75">
      <c r="M435" s="6"/>
      <c r="N435" s="6">
        <f t="shared" si="16"/>
        <v>240</v>
      </c>
      <c r="O435" s="6">
        <v>313.451</v>
      </c>
      <c r="P435" s="6">
        <v>318.375</v>
      </c>
      <c r="Q435" s="6">
        <v>969.575</v>
      </c>
      <c r="R435" s="6">
        <v>970.079</v>
      </c>
      <c r="S435" s="6">
        <v>24.97</v>
      </c>
      <c r="T435" s="6">
        <v>25.838</v>
      </c>
      <c r="U435" s="6">
        <v>0.005</v>
      </c>
      <c r="V435" s="6">
        <v>0.005</v>
      </c>
      <c r="W435" s="6">
        <v>6.873</v>
      </c>
      <c r="X435" s="6">
        <v>7.119</v>
      </c>
      <c r="Y435" s="6">
        <v>1.53</v>
      </c>
      <c r="Z435" s="6">
        <v>1.619</v>
      </c>
      <c r="AA435" s="6">
        <v>314.851</v>
      </c>
      <c r="AB435" s="6">
        <v>316.004</v>
      </c>
    </row>
    <row r="436" spans="13:28" ht="12.75">
      <c r="M436" s="6"/>
      <c r="N436" s="6">
        <v>-999</v>
      </c>
      <c r="O436" s="6">
        <v>328.876</v>
      </c>
      <c r="P436" s="6">
        <v>328.876</v>
      </c>
      <c r="Q436" s="6">
        <v>970.946</v>
      </c>
      <c r="R436" s="6">
        <v>970.946</v>
      </c>
      <c r="S436" s="6">
        <v>38.876</v>
      </c>
      <c r="T436" s="6">
        <v>38.876</v>
      </c>
      <c r="U436" s="6">
        <v>0</v>
      </c>
      <c r="V436" s="6">
        <v>0</v>
      </c>
      <c r="W436" s="6">
        <v>18.876</v>
      </c>
      <c r="X436" s="6">
        <v>18.876</v>
      </c>
      <c r="Y436" s="6">
        <v>0</v>
      </c>
      <c r="Z436" s="6">
        <v>0</v>
      </c>
      <c r="AA436" s="6">
        <v>328.876</v>
      </c>
      <c r="AB436" s="6">
        <v>328.876</v>
      </c>
    </row>
    <row r="437" spans="13:28" ht="12.75">
      <c r="M437" s="6" t="s">
        <v>74</v>
      </c>
      <c r="N437" s="6">
        <v>0</v>
      </c>
      <c r="O437" s="6">
        <v>287.947</v>
      </c>
      <c r="P437" s="6">
        <v>289.166</v>
      </c>
      <c r="Q437" s="6">
        <v>943.303</v>
      </c>
      <c r="R437" s="6">
        <v>943.404</v>
      </c>
      <c r="S437" s="6">
        <v>10.663</v>
      </c>
      <c r="T437" s="6">
        <v>11.089</v>
      </c>
      <c r="U437" s="6">
        <v>22.247</v>
      </c>
      <c r="V437" s="6">
        <v>23.465</v>
      </c>
      <c r="W437" s="6">
        <v>5.431</v>
      </c>
      <c r="X437" s="6">
        <v>5.572</v>
      </c>
      <c r="Y437" s="6">
        <v>36.091</v>
      </c>
      <c r="Z437" s="6">
        <v>37.735</v>
      </c>
      <c r="AA437" s="6">
        <v>276.801</v>
      </c>
      <c r="AB437" s="6">
        <v>278.537</v>
      </c>
    </row>
    <row r="438" spans="13:28" ht="12.75">
      <c r="M438" s="6"/>
      <c r="N438" s="6">
        <f>N437+10</f>
        <v>10</v>
      </c>
      <c r="O438" s="6">
        <v>300.102</v>
      </c>
      <c r="P438" s="6">
        <v>301.943</v>
      </c>
      <c r="Q438" s="6">
        <v>944.044</v>
      </c>
      <c r="R438" s="6">
        <v>944.84</v>
      </c>
      <c r="S438" s="6">
        <v>16.214</v>
      </c>
      <c r="T438" s="6">
        <v>16.295</v>
      </c>
      <c r="U438" s="6">
        <v>15.905</v>
      </c>
      <c r="V438" s="6">
        <v>16.387</v>
      </c>
      <c r="W438" s="6">
        <v>8.823</v>
      </c>
      <c r="X438" s="6">
        <v>8.843</v>
      </c>
      <c r="Y438" s="6">
        <v>27.851</v>
      </c>
      <c r="Z438" s="6">
        <v>28.505</v>
      </c>
      <c r="AA438" s="6">
        <v>289.266</v>
      </c>
      <c r="AB438" s="6">
        <v>290.955</v>
      </c>
    </row>
    <row r="439" spans="13:28" ht="12.75">
      <c r="M439" s="6"/>
      <c r="N439" s="6">
        <f aca="true" t="shared" si="17" ref="N439:N461">N438+10</f>
        <v>20</v>
      </c>
      <c r="O439" s="6">
        <v>300.367</v>
      </c>
      <c r="P439" s="6">
        <v>306.351</v>
      </c>
      <c r="Q439" s="6">
        <v>945.435</v>
      </c>
      <c r="R439" s="6">
        <v>945.629</v>
      </c>
      <c r="S439" s="6">
        <v>17.245</v>
      </c>
      <c r="T439" s="6">
        <v>17.472</v>
      </c>
      <c r="U439" s="6">
        <v>14.517</v>
      </c>
      <c r="V439" s="6">
        <v>14.722</v>
      </c>
      <c r="W439" s="6">
        <v>9.388</v>
      </c>
      <c r="X439" s="6">
        <v>9.543</v>
      </c>
      <c r="Y439" s="6">
        <v>25.701</v>
      </c>
      <c r="Z439" s="6">
        <v>26.705</v>
      </c>
      <c r="AA439" s="6">
        <v>291.704</v>
      </c>
      <c r="AB439" s="6">
        <v>293.92</v>
      </c>
    </row>
    <row r="440" spans="13:28" ht="12.75">
      <c r="M440" s="6"/>
      <c r="N440" s="6">
        <f t="shared" si="17"/>
        <v>30</v>
      </c>
      <c r="O440" s="6">
        <v>308.556</v>
      </c>
      <c r="P440" s="6">
        <v>312.847</v>
      </c>
      <c r="Q440" s="6">
        <v>946.376</v>
      </c>
      <c r="R440" s="6">
        <v>946.87</v>
      </c>
      <c r="S440" s="6">
        <v>21.202</v>
      </c>
      <c r="T440" s="6">
        <v>21.574</v>
      </c>
      <c r="U440" s="6">
        <v>11.236</v>
      </c>
      <c r="V440" s="6">
        <v>11.336</v>
      </c>
      <c r="W440" s="6">
        <v>11.984</v>
      </c>
      <c r="X440" s="6">
        <v>12.201</v>
      </c>
      <c r="Y440" s="6">
        <v>20.816</v>
      </c>
      <c r="Z440" s="6">
        <v>22.163</v>
      </c>
      <c r="AA440" s="6">
        <v>299.007</v>
      </c>
      <c r="AB440" s="6">
        <v>301.715</v>
      </c>
    </row>
    <row r="441" spans="13:28" ht="12.75">
      <c r="M441" s="6"/>
      <c r="N441" s="6">
        <f t="shared" si="17"/>
        <v>40</v>
      </c>
      <c r="O441" s="6">
        <v>301.755</v>
      </c>
      <c r="P441" s="6">
        <v>307.731</v>
      </c>
      <c r="Q441" s="6">
        <v>947.02</v>
      </c>
      <c r="R441" s="6">
        <v>948.41</v>
      </c>
      <c r="S441" s="6">
        <v>17.811</v>
      </c>
      <c r="T441" s="6">
        <v>18.062</v>
      </c>
      <c r="U441" s="6">
        <v>12.929</v>
      </c>
      <c r="V441" s="6">
        <v>13.076</v>
      </c>
      <c r="W441" s="6">
        <v>9.593</v>
      </c>
      <c r="X441" s="6">
        <v>9.661</v>
      </c>
      <c r="Y441" s="6">
        <v>23.566</v>
      </c>
      <c r="Z441" s="6">
        <v>24.862</v>
      </c>
      <c r="AA441" s="6">
        <v>294.665</v>
      </c>
      <c r="AB441" s="6">
        <v>295.444</v>
      </c>
    </row>
    <row r="442" spans="13:28" ht="12.75">
      <c r="M442" s="6"/>
      <c r="N442" s="6">
        <f t="shared" si="17"/>
        <v>50</v>
      </c>
      <c r="O442" s="6">
        <v>301.672</v>
      </c>
      <c r="P442" s="6">
        <v>303.451</v>
      </c>
      <c r="Q442" s="6">
        <v>948.161</v>
      </c>
      <c r="R442" s="6">
        <v>949.456</v>
      </c>
      <c r="S442" s="6">
        <v>16.609</v>
      </c>
      <c r="T442" s="6">
        <v>16.723</v>
      </c>
      <c r="U442" s="6">
        <v>13.185</v>
      </c>
      <c r="V442" s="6">
        <v>13.513</v>
      </c>
      <c r="W442" s="6">
        <v>8.535</v>
      </c>
      <c r="X442" s="6">
        <v>8.826</v>
      </c>
      <c r="Y442" s="6">
        <v>24.24</v>
      </c>
      <c r="Z442" s="6">
        <v>25.574</v>
      </c>
      <c r="AA442" s="6">
        <v>292.518</v>
      </c>
      <c r="AB442" s="6">
        <v>294.27</v>
      </c>
    </row>
    <row r="443" spans="13:28" ht="12.75">
      <c r="M443" s="6"/>
      <c r="N443" s="6">
        <f t="shared" si="17"/>
        <v>60</v>
      </c>
      <c r="O443" s="6">
        <v>311.428</v>
      </c>
      <c r="P443" s="6">
        <v>312.635</v>
      </c>
      <c r="Q443" s="6">
        <v>949.005</v>
      </c>
      <c r="R443" s="6">
        <v>950.802</v>
      </c>
      <c r="S443" s="6">
        <v>21.609</v>
      </c>
      <c r="T443" s="6">
        <v>22.535</v>
      </c>
      <c r="U443" s="6">
        <v>9.102</v>
      </c>
      <c r="V443" s="6">
        <v>9.523</v>
      </c>
      <c r="W443" s="6">
        <v>11.876</v>
      </c>
      <c r="X443" s="6">
        <v>12.455</v>
      </c>
      <c r="Y443" s="6">
        <v>18.781</v>
      </c>
      <c r="Z443" s="6">
        <v>19.162</v>
      </c>
      <c r="AA443" s="6">
        <v>302.819</v>
      </c>
      <c r="AB443" s="6">
        <v>303.266</v>
      </c>
    </row>
    <row r="444" spans="13:28" ht="12.75">
      <c r="M444" s="6"/>
      <c r="N444" s="6">
        <f t="shared" si="17"/>
        <v>70</v>
      </c>
      <c r="O444" s="6">
        <v>315.511</v>
      </c>
      <c r="P444" s="6">
        <v>316.247</v>
      </c>
      <c r="Q444" s="6">
        <v>950.347</v>
      </c>
      <c r="R444" s="6">
        <v>951.652</v>
      </c>
      <c r="S444" s="6">
        <v>24.247</v>
      </c>
      <c r="T444" s="6">
        <v>24.819</v>
      </c>
      <c r="U444" s="6">
        <v>7.609</v>
      </c>
      <c r="V444" s="6">
        <v>7.66</v>
      </c>
      <c r="W444" s="6">
        <v>13.396</v>
      </c>
      <c r="X444" s="6">
        <v>14.071</v>
      </c>
      <c r="Y444" s="6">
        <v>15.883</v>
      </c>
      <c r="Z444" s="6">
        <v>16.966</v>
      </c>
      <c r="AA444" s="6">
        <v>306.225</v>
      </c>
      <c r="AB444" s="6">
        <v>308.279</v>
      </c>
    </row>
    <row r="445" spans="13:28" ht="12.75">
      <c r="M445" s="6"/>
      <c r="N445" s="6">
        <f t="shared" si="17"/>
        <v>80</v>
      </c>
      <c r="O445" s="6">
        <v>326.655</v>
      </c>
      <c r="P445" s="6">
        <v>331.59</v>
      </c>
      <c r="Q445" s="6">
        <v>951.703</v>
      </c>
      <c r="R445" s="6">
        <v>952.491</v>
      </c>
      <c r="S445" s="6">
        <v>33.514</v>
      </c>
      <c r="T445" s="6">
        <v>34.841</v>
      </c>
      <c r="U445" s="6">
        <v>4.064</v>
      </c>
      <c r="V445" s="6">
        <v>4.227</v>
      </c>
      <c r="W445" s="6">
        <v>20.336</v>
      </c>
      <c r="X445" s="6">
        <v>21.133</v>
      </c>
      <c r="Y445" s="6">
        <v>9.992</v>
      </c>
      <c r="Z445" s="6">
        <v>10.636</v>
      </c>
      <c r="AA445" s="6">
        <v>319.179</v>
      </c>
      <c r="AB445" s="6">
        <v>322.073</v>
      </c>
    </row>
    <row r="446" spans="13:28" ht="12.75">
      <c r="M446" s="6"/>
      <c r="N446" s="6">
        <f t="shared" si="17"/>
        <v>90</v>
      </c>
      <c r="O446" s="6">
        <v>311.342</v>
      </c>
      <c r="P446" s="6">
        <v>313.105</v>
      </c>
      <c r="Q446" s="6">
        <v>952.295</v>
      </c>
      <c r="R446" s="6">
        <v>954.095</v>
      </c>
      <c r="S446" s="6">
        <v>21.959</v>
      </c>
      <c r="T446" s="6">
        <v>22.151</v>
      </c>
      <c r="U446" s="6">
        <v>7.617</v>
      </c>
      <c r="V446" s="6">
        <v>7.764</v>
      </c>
      <c r="W446" s="6">
        <v>11.588</v>
      </c>
      <c r="X446" s="6">
        <v>11.762</v>
      </c>
      <c r="Y446" s="6">
        <v>16.826</v>
      </c>
      <c r="Z446" s="6">
        <v>17.062</v>
      </c>
      <c r="AA446" s="6">
        <v>303.7</v>
      </c>
      <c r="AB446" s="6">
        <v>305.564</v>
      </c>
    </row>
    <row r="447" spans="13:28" ht="12.75">
      <c r="M447" s="6"/>
      <c r="N447" s="6">
        <f t="shared" si="17"/>
        <v>100</v>
      </c>
      <c r="O447" s="6">
        <v>310.507</v>
      </c>
      <c r="P447" s="6">
        <v>313.005</v>
      </c>
      <c r="Q447" s="6">
        <v>953.542</v>
      </c>
      <c r="R447" s="6">
        <v>955.048</v>
      </c>
      <c r="S447" s="6">
        <v>21.466</v>
      </c>
      <c r="T447" s="6">
        <v>21.918</v>
      </c>
      <c r="U447" s="6">
        <v>7.275</v>
      </c>
      <c r="V447" s="6">
        <v>7.322</v>
      </c>
      <c r="W447" s="6">
        <v>11.087</v>
      </c>
      <c r="X447" s="6">
        <v>11.412</v>
      </c>
      <c r="Y447" s="6">
        <v>16.497</v>
      </c>
      <c r="Z447" s="6">
        <v>16.528</v>
      </c>
      <c r="AA447" s="6">
        <v>303.823</v>
      </c>
      <c r="AB447" s="6">
        <v>305.465</v>
      </c>
    </row>
    <row r="448" spans="13:28" ht="12.75">
      <c r="M448" s="6"/>
      <c r="N448" s="6">
        <f t="shared" si="17"/>
        <v>110</v>
      </c>
      <c r="O448" s="6">
        <v>306.312</v>
      </c>
      <c r="P448" s="6">
        <v>310.425</v>
      </c>
      <c r="Q448" s="6">
        <v>954.647</v>
      </c>
      <c r="R448" s="6">
        <v>956.146</v>
      </c>
      <c r="S448" s="6">
        <v>19.206</v>
      </c>
      <c r="T448" s="6">
        <v>19.616</v>
      </c>
      <c r="U448" s="6">
        <v>7.537</v>
      </c>
      <c r="V448" s="6">
        <v>8.068</v>
      </c>
      <c r="W448" s="6">
        <v>9.418</v>
      </c>
      <c r="X448" s="6">
        <v>9.711</v>
      </c>
      <c r="Y448" s="6">
        <v>17.164</v>
      </c>
      <c r="Z448" s="6">
        <v>18.106</v>
      </c>
      <c r="AA448" s="6">
        <v>300.392</v>
      </c>
      <c r="AB448" s="6">
        <v>303.203</v>
      </c>
    </row>
    <row r="449" spans="13:28" ht="12.75">
      <c r="M449" s="6"/>
      <c r="N449" s="6">
        <f t="shared" si="17"/>
        <v>120</v>
      </c>
      <c r="O449" s="6">
        <v>318.208</v>
      </c>
      <c r="P449" s="6">
        <v>320.729</v>
      </c>
      <c r="Q449" s="6">
        <v>956.097</v>
      </c>
      <c r="R449" s="6">
        <v>956.9</v>
      </c>
      <c r="S449" s="6">
        <v>26.819</v>
      </c>
      <c r="T449" s="6">
        <v>27.409</v>
      </c>
      <c r="U449" s="6">
        <v>4.308</v>
      </c>
      <c r="V449" s="6">
        <v>4.324</v>
      </c>
      <c r="W449" s="6">
        <v>14.446</v>
      </c>
      <c r="X449" s="6">
        <v>14.73</v>
      </c>
      <c r="Y449" s="6">
        <v>11.394</v>
      </c>
      <c r="Z449" s="6">
        <v>11.59</v>
      </c>
      <c r="AA449" s="6">
        <v>313.07</v>
      </c>
      <c r="AB449" s="6">
        <v>313.215</v>
      </c>
    </row>
    <row r="450" spans="13:28" ht="12.75">
      <c r="M450" s="6"/>
      <c r="N450" s="6">
        <f t="shared" si="17"/>
        <v>130</v>
      </c>
      <c r="O450" s="6">
        <v>306.447</v>
      </c>
      <c r="P450" s="6">
        <v>308.108</v>
      </c>
      <c r="Q450" s="6">
        <v>957.405</v>
      </c>
      <c r="R450" s="6">
        <v>957.8</v>
      </c>
      <c r="S450" s="6">
        <v>18.381</v>
      </c>
      <c r="T450" s="6">
        <v>18.577</v>
      </c>
      <c r="U450" s="6">
        <v>6.934</v>
      </c>
      <c r="V450" s="6">
        <v>7.03</v>
      </c>
      <c r="W450" s="6">
        <v>8.381</v>
      </c>
      <c r="X450" s="6">
        <v>8.777</v>
      </c>
      <c r="Y450" s="6">
        <v>16.434</v>
      </c>
      <c r="Z450" s="6">
        <v>17.179</v>
      </c>
      <c r="AA450" s="6">
        <v>300.712</v>
      </c>
      <c r="AB450" s="6">
        <v>302.602</v>
      </c>
    </row>
    <row r="451" spans="13:28" ht="12.75">
      <c r="M451" s="6"/>
      <c r="N451" s="6">
        <f t="shared" si="17"/>
        <v>140</v>
      </c>
      <c r="O451" s="6">
        <v>311.878</v>
      </c>
      <c r="P451" s="6">
        <v>315.691</v>
      </c>
      <c r="Q451" s="6">
        <v>958.101</v>
      </c>
      <c r="R451" s="6">
        <v>959.313</v>
      </c>
      <c r="S451" s="6">
        <v>22.307</v>
      </c>
      <c r="T451" s="6">
        <v>23.445</v>
      </c>
      <c r="U451" s="6">
        <v>4.504</v>
      </c>
      <c r="V451" s="6">
        <v>4.677</v>
      </c>
      <c r="W451" s="6">
        <v>11.108</v>
      </c>
      <c r="X451" s="6">
        <v>11.22</v>
      </c>
      <c r="Y451" s="6">
        <v>12.287</v>
      </c>
      <c r="Z451" s="6">
        <v>12.965</v>
      </c>
      <c r="AA451" s="6">
        <v>307.084</v>
      </c>
      <c r="AB451" s="6">
        <v>309.953</v>
      </c>
    </row>
    <row r="452" spans="13:28" ht="12.75">
      <c r="M452" s="6"/>
      <c r="N452" s="6">
        <f t="shared" si="17"/>
        <v>150</v>
      </c>
      <c r="O452" s="6">
        <v>298.579</v>
      </c>
      <c r="P452" s="6">
        <v>299.134</v>
      </c>
      <c r="Q452" s="6">
        <v>959.613</v>
      </c>
      <c r="R452" s="6">
        <v>960.014</v>
      </c>
      <c r="S452" s="6">
        <v>12.794</v>
      </c>
      <c r="T452" s="6">
        <v>13.145</v>
      </c>
      <c r="U452" s="6">
        <v>8.437</v>
      </c>
      <c r="V452" s="6">
        <v>9.012</v>
      </c>
      <c r="W452" s="6">
        <v>4.973</v>
      </c>
      <c r="X452" s="6">
        <v>5.032</v>
      </c>
      <c r="Y452" s="6">
        <v>19.947</v>
      </c>
      <c r="Z452" s="6">
        <v>21.109</v>
      </c>
      <c r="AA452" s="6">
        <v>293.266</v>
      </c>
      <c r="AB452" s="6">
        <v>295.322</v>
      </c>
    </row>
    <row r="453" spans="13:28" ht="12.75">
      <c r="M453" s="6"/>
      <c r="N453" s="6">
        <f t="shared" si="17"/>
        <v>160</v>
      </c>
      <c r="O453" s="6">
        <v>298.506</v>
      </c>
      <c r="P453" s="6">
        <v>299.486</v>
      </c>
      <c r="Q453" s="6">
        <v>960.825</v>
      </c>
      <c r="R453" s="6">
        <v>961.017</v>
      </c>
      <c r="S453" s="6">
        <v>12.487</v>
      </c>
      <c r="T453" s="6">
        <v>13.083</v>
      </c>
      <c r="U453" s="6">
        <v>7.824</v>
      </c>
      <c r="V453" s="6">
        <v>8.077</v>
      </c>
      <c r="W453" s="6">
        <v>4.698</v>
      </c>
      <c r="X453" s="6">
        <v>4.702</v>
      </c>
      <c r="Y453" s="6">
        <v>19.403</v>
      </c>
      <c r="Z453" s="6">
        <v>19.914</v>
      </c>
      <c r="AA453" s="6">
        <v>293.875</v>
      </c>
      <c r="AB453" s="6">
        <v>295.894</v>
      </c>
    </row>
    <row r="454" spans="13:28" ht="12.75">
      <c r="M454" s="6"/>
      <c r="N454" s="6">
        <f t="shared" si="17"/>
        <v>170</v>
      </c>
      <c r="O454" s="6">
        <v>311.219</v>
      </c>
      <c r="P454" s="6">
        <v>312.832</v>
      </c>
      <c r="Q454" s="6">
        <v>961.58</v>
      </c>
      <c r="R454" s="6">
        <v>962.479</v>
      </c>
      <c r="S454" s="6">
        <v>21.242</v>
      </c>
      <c r="T454" s="6">
        <v>21.508</v>
      </c>
      <c r="U454" s="6">
        <v>3.319</v>
      </c>
      <c r="V454" s="6">
        <v>3.347</v>
      </c>
      <c r="W454" s="6">
        <v>9.173</v>
      </c>
      <c r="X454" s="6">
        <v>9.428</v>
      </c>
      <c r="Y454" s="6">
        <v>11.049</v>
      </c>
      <c r="Z454" s="6">
        <v>11.1</v>
      </c>
      <c r="AA454" s="6">
        <v>307.22</v>
      </c>
      <c r="AB454" s="6">
        <v>309.197</v>
      </c>
    </row>
    <row r="455" spans="13:28" ht="12.75">
      <c r="M455" s="6"/>
      <c r="N455" s="6">
        <f t="shared" si="17"/>
        <v>180</v>
      </c>
      <c r="O455" s="6">
        <v>306.246</v>
      </c>
      <c r="P455" s="6">
        <v>311.277</v>
      </c>
      <c r="Q455" s="6">
        <v>962.682</v>
      </c>
      <c r="R455" s="6">
        <v>963.597</v>
      </c>
      <c r="S455" s="6">
        <v>18.529</v>
      </c>
      <c r="T455" s="6">
        <v>19.067</v>
      </c>
      <c r="U455" s="6">
        <v>3.349</v>
      </c>
      <c r="V455" s="6">
        <v>3.588</v>
      </c>
      <c r="W455" s="6">
        <v>7.238</v>
      </c>
      <c r="X455" s="6">
        <v>7.543</v>
      </c>
      <c r="Y455" s="6">
        <v>11.689</v>
      </c>
      <c r="Z455" s="6">
        <v>12.111</v>
      </c>
      <c r="AA455" s="6">
        <v>304.964</v>
      </c>
      <c r="AB455" s="6">
        <v>305.944</v>
      </c>
    </row>
    <row r="456" spans="13:28" ht="12.75">
      <c r="M456" s="6"/>
      <c r="N456" s="6">
        <f t="shared" si="17"/>
        <v>190</v>
      </c>
      <c r="O456" s="6">
        <v>316.828</v>
      </c>
      <c r="P456" s="6">
        <v>320.93</v>
      </c>
      <c r="Q456" s="6">
        <v>963.955</v>
      </c>
      <c r="R456" s="6">
        <v>964.548</v>
      </c>
      <c r="S456" s="6">
        <v>26.676</v>
      </c>
      <c r="T456" s="6">
        <v>27.347</v>
      </c>
      <c r="U456" s="6">
        <v>1.205</v>
      </c>
      <c r="V456" s="6">
        <v>1.277</v>
      </c>
      <c r="W456" s="6">
        <v>11.933</v>
      </c>
      <c r="X456" s="6">
        <v>12.459</v>
      </c>
      <c r="Y456" s="6">
        <v>6.148</v>
      </c>
      <c r="Z456" s="6">
        <v>6.426</v>
      </c>
      <c r="AA456" s="6">
        <v>314.432</v>
      </c>
      <c r="AB456" s="6">
        <v>317.467</v>
      </c>
    </row>
    <row r="457" spans="13:28" ht="12.75">
      <c r="M457" s="6"/>
      <c r="N457" s="6">
        <f t="shared" si="17"/>
        <v>200</v>
      </c>
      <c r="O457" s="6">
        <v>319.32</v>
      </c>
      <c r="P457" s="6">
        <v>324.528</v>
      </c>
      <c r="Q457" s="6">
        <v>965.262</v>
      </c>
      <c r="R457" s="6">
        <v>965.466</v>
      </c>
      <c r="S457" s="6">
        <v>29.469</v>
      </c>
      <c r="T457" s="6">
        <v>30.352</v>
      </c>
      <c r="U457" s="6">
        <v>0.602</v>
      </c>
      <c r="V457" s="6">
        <v>0.643</v>
      </c>
      <c r="W457" s="6">
        <v>13.534</v>
      </c>
      <c r="X457" s="6">
        <v>13.973</v>
      </c>
      <c r="Y457" s="6">
        <v>4.24</v>
      </c>
      <c r="Z457" s="6">
        <v>4.46</v>
      </c>
      <c r="AA457" s="6">
        <v>318.134</v>
      </c>
      <c r="AB457" s="6">
        <v>320.78</v>
      </c>
    </row>
    <row r="458" spans="13:28" ht="12.75">
      <c r="M458" s="6"/>
      <c r="N458" s="6">
        <f t="shared" si="17"/>
        <v>210</v>
      </c>
      <c r="O458" s="6">
        <v>320.292</v>
      </c>
      <c r="P458" s="6">
        <v>321.877</v>
      </c>
      <c r="Q458" s="6">
        <v>965.773</v>
      </c>
      <c r="R458" s="6">
        <v>967.182</v>
      </c>
      <c r="S458" s="6">
        <v>29.16</v>
      </c>
      <c r="T458" s="6">
        <v>29.579</v>
      </c>
      <c r="U458" s="6">
        <v>0.388</v>
      </c>
      <c r="V458" s="6">
        <v>0.389</v>
      </c>
      <c r="W458" s="6">
        <v>12.702</v>
      </c>
      <c r="X458" s="6">
        <v>12.814</v>
      </c>
      <c r="Y458" s="6">
        <v>3.62</v>
      </c>
      <c r="Z458" s="6">
        <v>3.749</v>
      </c>
      <c r="AA458" s="6">
        <v>318.067</v>
      </c>
      <c r="AB458" s="6">
        <v>320.162</v>
      </c>
    </row>
    <row r="459" spans="13:28" ht="12.75">
      <c r="M459" s="6"/>
      <c r="N459" s="6">
        <f t="shared" si="17"/>
        <v>220</v>
      </c>
      <c r="O459" s="6">
        <v>323.524</v>
      </c>
      <c r="P459" s="6">
        <v>324.471</v>
      </c>
      <c r="Q459" s="6">
        <v>966.633</v>
      </c>
      <c r="R459" s="6">
        <v>968.553</v>
      </c>
      <c r="S459" s="6">
        <v>31.696</v>
      </c>
      <c r="T459" s="6">
        <v>33.3</v>
      </c>
      <c r="U459" s="6">
        <v>0.103</v>
      </c>
      <c r="V459" s="6">
        <v>0.105</v>
      </c>
      <c r="W459" s="6">
        <v>14.309</v>
      </c>
      <c r="X459" s="6">
        <v>14.64</v>
      </c>
      <c r="Y459" s="6">
        <v>2.01</v>
      </c>
      <c r="Z459" s="6">
        <v>2.013</v>
      </c>
      <c r="AA459" s="6">
        <v>322.172</v>
      </c>
      <c r="AB459" s="6">
        <v>322.84</v>
      </c>
    </row>
    <row r="460" spans="13:28" ht="12.75">
      <c r="M460" s="6"/>
      <c r="N460" s="6">
        <f t="shared" si="17"/>
        <v>230</v>
      </c>
      <c r="O460" s="6">
        <v>322.122</v>
      </c>
      <c r="P460" s="6">
        <v>322.568</v>
      </c>
      <c r="Q460" s="6">
        <v>968</v>
      </c>
      <c r="R460" s="6">
        <v>969.419</v>
      </c>
      <c r="S460" s="6">
        <v>30.829</v>
      </c>
      <c r="T460" s="6">
        <v>31.792</v>
      </c>
      <c r="U460" s="6">
        <v>0.027</v>
      </c>
      <c r="V460" s="6">
        <v>0.028</v>
      </c>
      <c r="W460" s="6">
        <v>12.577</v>
      </c>
      <c r="X460" s="6">
        <v>12.886</v>
      </c>
      <c r="Y460" s="6">
        <v>1.369</v>
      </c>
      <c r="Z460" s="6">
        <v>1.436</v>
      </c>
      <c r="AA460" s="6">
        <v>320.185</v>
      </c>
      <c r="AB460" s="6">
        <v>322.525</v>
      </c>
    </row>
    <row r="461" spans="13:28" ht="12.75">
      <c r="M461" s="6"/>
      <c r="N461" s="6">
        <f t="shared" si="17"/>
        <v>240</v>
      </c>
      <c r="O461" s="6">
        <v>323.589</v>
      </c>
      <c r="P461" s="6">
        <v>327.352</v>
      </c>
      <c r="Q461" s="6">
        <v>969.065</v>
      </c>
      <c r="R461" s="6">
        <v>970.589</v>
      </c>
      <c r="S461" s="6">
        <v>34.854</v>
      </c>
      <c r="T461" s="6">
        <v>35.006</v>
      </c>
      <c r="U461" s="6">
        <v>0</v>
      </c>
      <c r="V461" s="6">
        <v>0</v>
      </c>
      <c r="W461" s="6">
        <v>15.067</v>
      </c>
      <c r="X461" s="6">
        <v>15.269</v>
      </c>
      <c r="Y461" s="6">
        <v>0.208</v>
      </c>
      <c r="Z461" s="6">
        <v>0.221</v>
      </c>
      <c r="AA461" s="6">
        <v>324.212</v>
      </c>
      <c r="AB461" s="6">
        <v>325.729</v>
      </c>
    </row>
    <row r="462" spans="13:28" ht="12.75">
      <c r="M462" s="6"/>
      <c r="N462" s="6">
        <v>-999</v>
      </c>
      <c r="O462" s="6">
        <v>332.084</v>
      </c>
      <c r="P462" s="6">
        <v>332.084</v>
      </c>
      <c r="Q462" s="6">
        <v>970.946</v>
      </c>
      <c r="R462" s="6">
        <v>970.946</v>
      </c>
      <c r="S462" s="6">
        <v>42.084</v>
      </c>
      <c r="T462" s="6">
        <v>42.084</v>
      </c>
      <c r="U462" s="6">
        <v>0</v>
      </c>
      <c r="V462" s="6">
        <v>0</v>
      </c>
      <c r="W462" s="6">
        <v>22.084</v>
      </c>
      <c r="X462" s="6">
        <v>22.084</v>
      </c>
      <c r="Y462" s="6">
        <v>0</v>
      </c>
      <c r="Z462" s="6">
        <v>0</v>
      </c>
      <c r="AA462" s="6">
        <v>332.084</v>
      </c>
      <c r="AB462" s="6">
        <v>332.084</v>
      </c>
    </row>
    <row r="463" spans="13:28" ht="12.75">
      <c r="M463" s="6" t="s">
        <v>76</v>
      </c>
      <c r="N463" s="6">
        <v>0</v>
      </c>
      <c r="O463" s="6">
        <v>290.665</v>
      </c>
      <c r="P463" s="6">
        <v>295.219</v>
      </c>
      <c r="Q463" s="6">
        <v>942.454</v>
      </c>
      <c r="R463" s="6">
        <v>944.253</v>
      </c>
      <c r="S463" s="6">
        <v>12.637</v>
      </c>
      <c r="T463" s="6">
        <v>12.66</v>
      </c>
      <c r="U463" s="6">
        <v>19.892</v>
      </c>
      <c r="V463" s="6">
        <v>21.164</v>
      </c>
      <c r="W463" s="6">
        <v>6.555</v>
      </c>
      <c r="X463" s="6">
        <v>6.633</v>
      </c>
      <c r="Y463" s="6">
        <v>32.788</v>
      </c>
      <c r="Z463" s="6">
        <v>35.023</v>
      </c>
      <c r="AA463" s="6">
        <v>280.676</v>
      </c>
      <c r="AB463" s="6">
        <v>283.102</v>
      </c>
    </row>
    <row r="464" spans="13:28" ht="12.75">
      <c r="M464" s="6"/>
      <c r="N464" s="6">
        <f>N463+10</f>
        <v>10</v>
      </c>
      <c r="O464" s="6">
        <v>275.862</v>
      </c>
      <c r="P464" s="6">
        <v>279.217</v>
      </c>
      <c r="Q464" s="6">
        <v>944.087</v>
      </c>
      <c r="R464" s="6">
        <v>944.797</v>
      </c>
      <c r="S464" s="6">
        <v>6.927</v>
      </c>
      <c r="T464" s="6">
        <v>7.08</v>
      </c>
      <c r="U464" s="6">
        <v>28.327</v>
      </c>
      <c r="V464" s="6">
        <v>29.492</v>
      </c>
      <c r="W464" s="6">
        <v>3.137</v>
      </c>
      <c r="X464" s="6">
        <v>3.28</v>
      </c>
      <c r="Y464" s="6">
        <v>43.513</v>
      </c>
      <c r="Z464" s="6">
        <v>45.623</v>
      </c>
      <c r="AA464" s="6">
        <v>266.571</v>
      </c>
      <c r="AB464" s="6">
        <v>268.386</v>
      </c>
    </row>
    <row r="465" spans="13:28" ht="12.75">
      <c r="M465" s="6"/>
      <c r="N465" s="6">
        <f aca="true" t="shared" si="18" ref="N465:N487">N464+10</f>
        <v>20</v>
      </c>
      <c r="O465" s="6">
        <v>269.039</v>
      </c>
      <c r="P465" s="6">
        <v>272.171</v>
      </c>
      <c r="Q465" s="6">
        <v>944.787</v>
      </c>
      <c r="R465" s="6">
        <v>946.277</v>
      </c>
      <c r="S465" s="6">
        <v>4.954</v>
      </c>
      <c r="T465" s="6">
        <v>5.098</v>
      </c>
      <c r="U465" s="6">
        <v>32.002</v>
      </c>
      <c r="V465" s="6">
        <v>34.146</v>
      </c>
      <c r="W465" s="6">
        <v>2.077</v>
      </c>
      <c r="X465" s="6">
        <v>2.176</v>
      </c>
      <c r="Y465" s="6">
        <v>49.44</v>
      </c>
      <c r="Z465" s="6">
        <v>49.861</v>
      </c>
      <c r="AA465" s="6">
        <v>260.229</v>
      </c>
      <c r="AB465" s="6">
        <v>262.166</v>
      </c>
    </row>
    <row r="466" spans="13:28" ht="12.75">
      <c r="M466" s="6"/>
      <c r="N466" s="6">
        <f t="shared" si="18"/>
        <v>30</v>
      </c>
      <c r="O466" s="6">
        <v>277.245</v>
      </c>
      <c r="P466" s="6">
        <v>277.623</v>
      </c>
      <c r="Q466" s="6">
        <v>945.9</v>
      </c>
      <c r="R466" s="6">
        <v>947.346</v>
      </c>
      <c r="S466" s="6">
        <v>6.559</v>
      </c>
      <c r="T466" s="6">
        <v>6.787</v>
      </c>
      <c r="U466" s="6">
        <v>27.593</v>
      </c>
      <c r="V466" s="6">
        <v>28.257</v>
      </c>
      <c r="W466" s="6">
        <v>2.873</v>
      </c>
      <c r="X466" s="6">
        <v>2.992</v>
      </c>
      <c r="Y466" s="6">
        <v>43.663</v>
      </c>
      <c r="Z466" s="6">
        <v>43.704</v>
      </c>
      <c r="AA466" s="6">
        <v>267.243</v>
      </c>
      <c r="AB466" s="6">
        <v>269.158</v>
      </c>
    </row>
    <row r="467" spans="13:28" ht="12.75">
      <c r="M467" s="6"/>
      <c r="N467" s="6">
        <f t="shared" si="18"/>
        <v>40</v>
      </c>
      <c r="O467" s="6">
        <v>269.981</v>
      </c>
      <c r="P467" s="6">
        <v>271.46</v>
      </c>
      <c r="Q467" s="6">
        <v>947.396</v>
      </c>
      <c r="R467" s="6">
        <v>948.034</v>
      </c>
      <c r="S467" s="6">
        <v>4.66</v>
      </c>
      <c r="T467" s="6">
        <v>4.845</v>
      </c>
      <c r="U467" s="6">
        <v>31.413</v>
      </c>
      <c r="V467" s="6">
        <v>32.527</v>
      </c>
      <c r="W467" s="6">
        <v>1.896</v>
      </c>
      <c r="X467" s="6">
        <v>1.934</v>
      </c>
      <c r="Y467" s="6">
        <v>46.964</v>
      </c>
      <c r="Z467" s="6">
        <v>50.345</v>
      </c>
      <c r="AA467" s="6">
        <v>261.537</v>
      </c>
      <c r="AB467" s="6">
        <v>262.691</v>
      </c>
    </row>
    <row r="468" spans="13:28" ht="12.75">
      <c r="M468" s="6"/>
      <c r="N468" s="6">
        <f t="shared" si="18"/>
        <v>50</v>
      </c>
      <c r="O468" s="6">
        <v>278.762</v>
      </c>
      <c r="P468" s="6">
        <v>282.971</v>
      </c>
      <c r="Q468" s="6">
        <v>948.079</v>
      </c>
      <c r="R468" s="6">
        <v>949.538</v>
      </c>
      <c r="S468" s="6">
        <v>7.346</v>
      </c>
      <c r="T468" s="6">
        <v>7.447</v>
      </c>
      <c r="U468" s="6">
        <v>24.198</v>
      </c>
      <c r="V468" s="6">
        <v>25.077</v>
      </c>
      <c r="W468" s="6">
        <v>3.184</v>
      </c>
      <c r="X468" s="6">
        <v>3.222</v>
      </c>
      <c r="Y468" s="6">
        <v>39.062</v>
      </c>
      <c r="Z468" s="6">
        <v>40.913</v>
      </c>
      <c r="AA468" s="6">
        <v>271.041</v>
      </c>
      <c r="AB468" s="6">
        <v>273.671</v>
      </c>
    </row>
    <row r="469" spans="13:28" ht="12.75">
      <c r="M469" s="6"/>
      <c r="N469" s="6">
        <f t="shared" si="18"/>
        <v>60</v>
      </c>
      <c r="O469" s="6">
        <v>279.043</v>
      </c>
      <c r="P469" s="6">
        <v>283.035</v>
      </c>
      <c r="Q469" s="6">
        <v>949.675</v>
      </c>
      <c r="R469" s="6">
        <v>950.131</v>
      </c>
      <c r="S469" s="6">
        <v>7.243</v>
      </c>
      <c r="T469" s="6">
        <v>7.306</v>
      </c>
      <c r="U469" s="6">
        <v>23.337</v>
      </c>
      <c r="V469" s="6">
        <v>24.586</v>
      </c>
      <c r="W469" s="6">
        <v>3.069</v>
      </c>
      <c r="X469" s="6">
        <v>3.086</v>
      </c>
      <c r="Y469" s="6">
        <v>39.014</v>
      </c>
      <c r="Z469" s="6">
        <v>39.647</v>
      </c>
      <c r="AA469" s="6">
        <v>272.21</v>
      </c>
      <c r="AB469" s="6">
        <v>273.676</v>
      </c>
    </row>
    <row r="470" spans="13:28" ht="12.75">
      <c r="M470" s="6"/>
      <c r="N470" s="6">
        <f t="shared" si="18"/>
        <v>70</v>
      </c>
      <c r="O470" s="6">
        <v>285.777</v>
      </c>
      <c r="P470" s="6">
        <v>289.215</v>
      </c>
      <c r="Q470" s="6">
        <v>950.47</v>
      </c>
      <c r="R470" s="6">
        <v>951.529</v>
      </c>
      <c r="S470" s="6">
        <v>9.239</v>
      </c>
      <c r="T470" s="6">
        <v>9.548</v>
      </c>
      <c r="U470" s="6">
        <v>18.95</v>
      </c>
      <c r="V470" s="6">
        <v>20.122</v>
      </c>
      <c r="W470" s="6">
        <v>4.084</v>
      </c>
      <c r="X470" s="6">
        <v>4.174</v>
      </c>
      <c r="Y470" s="6">
        <v>33.735</v>
      </c>
      <c r="Z470" s="6">
        <v>33.986</v>
      </c>
      <c r="AA470" s="6">
        <v>278.543</v>
      </c>
      <c r="AB470" s="6">
        <v>280.745</v>
      </c>
    </row>
    <row r="471" spans="13:28" ht="12.75">
      <c r="M471" s="6"/>
      <c r="N471" s="6">
        <f t="shared" si="18"/>
        <v>80</v>
      </c>
      <c r="O471" s="6">
        <v>288.505</v>
      </c>
      <c r="P471" s="6">
        <v>293.764</v>
      </c>
      <c r="Q471" s="6">
        <v>951.482</v>
      </c>
      <c r="R471" s="6">
        <v>952.711</v>
      </c>
      <c r="S471" s="6">
        <v>10.498</v>
      </c>
      <c r="T471" s="6">
        <v>10.902</v>
      </c>
      <c r="U471" s="6">
        <v>16.745</v>
      </c>
      <c r="V471" s="6">
        <v>17.167</v>
      </c>
      <c r="W471" s="6">
        <v>4.642</v>
      </c>
      <c r="X471" s="6">
        <v>4.869</v>
      </c>
      <c r="Y471" s="6">
        <v>30.189</v>
      </c>
      <c r="Z471" s="6">
        <v>31.057</v>
      </c>
      <c r="AA471" s="6">
        <v>283.002</v>
      </c>
      <c r="AB471" s="6">
        <v>284.236</v>
      </c>
    </row>
    <row r="472" spans="13:28" ht="12.75">
      <c r="M472" s="6"/>
      <c r="N472" s="6">
        <f t="shared" si="18"/>
        <v>90</v>
      </c>
      <c r="O472" s="6">
        <v>300.574</v>
      </c>
      <c r="P472" s="6">
        <v>303.578</v>
      </c>
      <c r="Q472" s="6">
        <v>952.829</v>
      </c>
      <c r="R472" s="6">
        <v>953.561</v>
      </c>
      <c r="S472" s="6">
        <v>15.775</v>
      </c>
      <c r="T472" s="6">
        <v>16.055</v>
      </c>
      <c r="U472" s="6">
        <v>11.268</v>
      </c>
      <c r="V472" s="6">
        <v>11.272</v>
      </c>
      <c r="W472" s="6">
        <v>7.681</v>
      </c>
      <c r="X472" s="6">
        <v>7.706</v>
      </c>
      <c r="Y472" s="6">
        <v>22.08</v>
      </c>
      <c r="Z472" s="6">
        <v>23.285</v>
      </c>
      <c r="AA472" s="6">
        <v>294.488</v>
      </c>
      <c r="AB472" s="6">
        <v>294.975</v>
      </c>
    </row>
    <row r="473" spans="13:28" ht="12.75">
      <c r="M473" s="6"/>
      <c r="N473" s="6">
        <f t="shared" si="18"/>
        <v>100</v>
      </c>
      <c r="O473" s="6">
        <v>289.85</v>
      </c>
      <c r="P473" s="6">
        <v>294.274</v>
      </c>
      <c r="Q473" s="6">
        <v>954.064</v>
      </c>
      <c r="R473" s="6">
        <v>954.527</v>
      </c>
      <c r="S473" s="6">
        <v>10.648</v>
      </c>
      <c r="T473" s="6">
        <v>10.773</v>
      </c>
      <c r="U473" s="6">
        <v>14.774</v>
      </c>
      <c r="V473" s="6">
        <v>15.69</v>
      </c>
      <c r="W473" s="6">
        <v>4.508</v>
      </c>
      <c r="X473" s="6">
        <v>4.593</v>
      </c>
      <c r="Y473" s="6">
        <v>28.639</v>
      </c>
      <c r="Z473" s="6">
        <v>28.818</v>
      </c>
      <c r="AA473" s="6">
        <v>284.996</v>
      </c>
      <c r="AB473" s="6">
        <v>285.802</v>
      </c>
    </row>
    <row r="474" spans="13:28" ht="12.75">
      <c r="M474" s="6"/>
      <c r="N474" s="6">
        <f t="shared" si="18"/>
        <v>110</v>
      </c>
      <c r="O474" s="6">
        <v>283.271</v>
      </c>
      <c r="P474" s="6">
        <v>287.367</v>
      </c>
      <c r="Q474" s="6">
        <v>955.365</v>
      </c>
      <c r="R474" s="6">
        <v>955.427</v>
      </c>
      <c r="S474" s="6">
        <v>7.671</v>
      </c>
      <c r="T474" s="6">
        <v>7.758</v>
      </c>
      <c r="U474" s="6">
        <v>17.868</v>
      </c>
      <c r="V474" s="6">
        <v>18.737</v>
      </c>
      <c r="W474" s="6">
        <v>2.85</v>
      </c>
      <c r="X474" s="6">
        <v>2.984</v>
      </c>
      <c r="Y474" s="6">
        <v>32.797</v>
      </c>
      <c r="Z474" s="6">
        <v>33.573</v>
      </c>
      <c r="AA474" s="6">
        <v>278.888</v>
      </c>
      <c r="AB474" s="6">
        <v>279.59</v>
      </c>
    </row>
    <row r="475" spans="13:28" ht="12.75">
      <c r="M475" s="6"/>
      <c r="N475" s="6">
        <f t="shared" si="18"/>
        <v>120</v>
      </c>
      <c r="O475" s="6">
        <v>291.813</v>
      </c>
      <c r="P475" s="6">
        <v>297.706</v>
      </c>
      <c r="Q475" s="6">
        <v>956.073</v>
      </c>
      <c r="R475" s="6">
        <v>956.925</v>
      </c>
      <c r="S475" s="6">
        <v>11.361</v>
      </c>
      <c r="T475" s="6">
        <v>11.699</v>
      </c>
      <c r="U475" s="6">
        <v>12.298</v>
      </c>
      <c r="V475" s="6">
        <v>12.885</v>
      </c>
      <c r="W475" s="6">
        <v>4.731</v>
      </c>
      <c r="X475" s="6">
        <v>4.757</v>
      </c>
      <c r="Y475" s="6">
        <v>25.351</v>
      </c>
      <c r="Z475" s="6">
        <v>25.662</v>
      </c>
      <c r="AA475" s="6">
        <v>288.335</v>
      </c>
      <c r="AB475" s="6">
        <v>289.51</v>
      </c>
    </row>
    <row r="476" spans="13:28" ht="12.75">
      <c r="M476" s="6"/>
      <c r="N476" s="6">
        <f t="shared" si="18"/>
        <v>130</v>
      </c>
      <c r="O476" s="6">
        <v>290.791</v>
      </c>
      <c r="P476" s="6">
        <v>296.206</v>
      </c>
      <c r="Q476" s="6">
        <v>956.706</v>
      </c>
      <c r="R476" s="6">
        <v>958.499</v>
      </c>
      <c r="S476" s="6">
        <v>10.496</v>
      </c>
      <c r="T476" s="6">
        <v>10.876</v>
      </c>
      <c r="U476" s="6">
        <v>12.367</v>
      </c>
      <c r="V476" s="6">
        <v>12.693</v>
      </c>
      <c r="W476" s="6">
        <v>4.147</v>
      </c>
      <c r="X476" s="6">
        <v>4.172</v>
      </c>
      <c r="Y476" s="6">
        <v>25.154</v>
      </c>
      <c r="Z476" s="6">
        <v>26.302</v>
      </c>
      <c r="AA476" s="6">
        <v>287.66</v>
      </c>
      <c r="AB476" s="6">
        <v>288.6</v>
      </c>
    </row>
    <row r="477" spans="13:28" ht="12.75">
      <c r="M477" s="6"/>
      <c r="N477" s="6">
        <f t="shared" si="18"/>
        <v>140</v>
      </c>
      <c r="O477" s="6">
        <v>304.243</v>
      </c>
      <c r="P477" s="6">
        <v>305.397</v>
      </c>
      <c r="Q477" s="6">
        <v>957.781</v>
      </c>
      <c r="R477" s="6">
        <v>959.633</v>
      </c>
      <c r="S477" s="6">
        <v>16.544</v>
      </c>
      <c r="T477" s="6">
        <v>16.969</v>
      </c>
      <c r="U477" s="6">
        <v>7.121</v>
      </c>
      <c r="V477" s="6">
        <v>7.227</v>
      </c>
      <c r="W477" s="6">
        <v>7.268</v>
      </c>
      <c r="X477" s="6">
        <v>7.378</v>
      </c>
      <c r="Y477" s="6">
        <v>16.965</v>
      </c>
      <c r="Z477" s="6">
        <v>18.011</v>
      </c>
      <c r="AA477" s="6">
        <v>298.694</v>
      </c>
      <c r="AB477" s="6">
        <v>300.715</v>
      </c>
    </row>
    <row r="478" spans="13:28" ht="12.75">
      <c r="M478" s="6"/>
      <c r="N478" s="6">
        <f t="shared" si="18"/>
        <v>150</v>
      </c>
      <c r="O478" s="6">
        <v>283.767</v>
      </c>
      <c r="P478" s="6">
        <v>288.608</v>
      </c>
      <c r="Q478" s="6">
        <v>958.929</v>
      </c>
      <c r="R478" s="6">
        <v>960.698</v>
      </c>
      <c r="S478" s="6">
        <v>6.891</v>
      </c>
      <c r="T478" s="6">
        <v>6.975</v>
      </c>
      <c r="U478" s="6">
        <v>14.974</v>
      </c>
      <c r="V478" s="6">
        <v>15.067</v>
      </c>
      <c r="W478" s="6">
        <v>2.115</v>
      </c>
      <c r="X478" s="6">
        <v>2.203</v>
      </c>
      <c r="Y478" s="6">
        <v>29.232</v>
      </c>
      <c r="Z478" s="6">
        <v>30.801</v>
      </c>
      <c r="AA478" s="6">
        <v>281.428</v>
      </c>
      <c r="AB478" s="6">
        <v>282.209</v>
      </c>
    </row>
    <row r="479" spans="13:28" ht="12.75">
      <c r="M479" s="6"/>
      <c r="N479" s="6">
        <f t="shared" si="18"/>
        <v>160</v>
      </c>
      <c r="O479" s="6">
        <v>291.897</v>
      </c>
      <c r="P479" s="6">
        <v>296.144</v>
      </c>
      <c r="Q479" s="6">
        <v>960.208</v>
      </c>
      <c r="R479" s="6">
        <v>961.634</v>
      </c>
      <c r="S479" s="6">
        <v>9.88</v>
      </c>
      <c r="T479" s="6">
        <v>10.286</v>
      </c>
      <c r="U479" s="6">
        <v>10.038</v>
      </c>
      <c r="V479" s="6">
        <v>10.172</v>
      </c>
      <c r="W479" s="6">
        <v>3.351</v>
      </c>
      <c r="X479" s="6">
        <v>3.436</v>
      </c>
      <c r="Y479" s="6">
        <v>22.708</v>
      </c>
      <c r="Z479" s="6">
        <v>23.71</v>
      </c>
      <c r="AA479" s="6">
        <v>288.798</v>
      </c>
      <c r="AB479" s="6">
        <v>291.157</v>
      </c>
    </row>
    <row r="480" spans="13:28" ht="12.75">
      <c r="M480" s="6"/>
      <c r="N480" s="6">
        <f t="shared" si="18"/>
        <v>170</v>
      </c>
      <c r="O480" s="6">
        <v>293.02</v>
      </c>
      <c r="P480" s="6">
        <v>295.77</v>
      </c>
      <c r="Q480" s="6">
        <v>961.995</v>
      </c>
      <c r="R480" s="6">
        <v>962.064</v>
      </c>
      <c r="S480" s="6">
        <v>9.763</v>
      </c>
      <c r="T480" s="6">
        <v>10.117</v>
      </c>
      <c r="U480" s="6">
        <v>8.839</v>
      </c>
      <c r="V480" s="6">
        <v>9.467</v>
      </c>
      <c r="W480" s="6">
        <v>3.064</v>
      </c>
      <c r="X480" s="6">
        <v>3.218</v>
      </c>
      <c r="Y480" s="6">
        <v>21.783</v>
      </c>
      <c r="Z480" s="6">
        <v>22.558</v>
      </c>
      <c r="AA480" s="6">
        <v>290.762</v>
      </c>
      <c r="AB480" s="6">
        <v>290.826</v>
      </c>
    </row>
    <row r="481" spans="13:28" ht="12.75">
      <c r="M481" s="6"/>
      <c r="N481" s="6">
        <f t="shared" si="18"/>
        <v>180</v>
      </c>
      <c r="O481" s="6">
        <v>283.368</v>
      </c>
      <c r="P481" s="6">
        <v>285.974</v>
      </c>
      <c r="Q481" s="6">
        <v>962.877</v>
      </c>
      <c r="R481" s="6">
        <v>963.403</v>
      </c>
      <c r="S481" s="6">
        <v>5.164</v>
      </c>
      <c r="T481" s="6">
        <v>5.36</v>
      </c>
      <c r="U481" s="6">
        <v>13.33</v>
      </c>
      <c r="V481" s="6">
        <v>13.815</v>
      </c>
      <c r="W481" s="6">
        <v>1.168</v>
      </c>
      <c r="X481" s="6">
        <v>1.219</v>
      </c>
      <c r="Y481" s="6">
        <v>29.019</v>
      </c>
      <c r="Z481" s="6">
        <v>29.666</v>
      </c>
      <c r="AA481" s="6">
        <v>281.33</v>
      </c>
      <c r="AB481" s="6">
        <v>281.913</v>
      </c>
    </row>
    <row r="482" spans="13:28" ht="12.75">
      <c r="M482" s="6"/>
      <c r="N482" s="6">
        <f t="shared" si="18"/>
        <v>190</v>
      </c>
      <c r="O482" s="6">
        <v>280.629</v>
      </c>
      <c r="P482" s="6">
        <v>280.765</v>
      </c>
      <c r="Q482" s="6">
        <v>963.51</v>
      </c>
      <c r="R482" s="6">
        <v>964.992</v>
      </c>
      <c r="S482" s="6">
        <v>3.531</v>
      </c>
      <c r="T482" s="6">
        <v>3.54</v>
      </c>
      <c r="U482" s="6">
        <v>15.283</v>
      </c>
      <c r="V482" s="6">
        <v>15.388</v>
      </c>
      <c r="W482" s="6">
        <v>0.592</v>
      </c>
      <c r="X482" s="6">
        <v>0.621</v>
      </c>
      <c r="Y482" s="6">
        <v>31.964</v>
      </c>
      <c r="Z482" s="6">
        <v>32.572</v>
      </c>
      <c r="AA482" s="6">
        <v>277.077</v>
      </c>
      <c r="AB482" s="6">
        <v>279.159</v>
      </c>
    </row>
    <row r="483" spans="13:28" ht="12.75">
      <c r="M483" s="6"/>
      <c r="N483" s="6">
        <f t="shared" si="18"/>
        <v>200</v>
      </c>
      <c r="O483" s="6">
        <v>273.398</v>
      </c>
      <c r="P483" s="6">
        <v>274.776</v>
      </c>
      <c r="Q483" s="6">
        <v>964.616</v>
      </c>
      <c r="R483" s="6">
        <v>966.112</v>
      </c>
      <c r="S483" s="6">
        <v>1.59</v>
      </c>
      <c r="T483" s="6">
        <v>1.618</v>
      </c>
      <c r="U483" s="6">
        <v>19.402</v>
      </c>
      <c r="V483" s="6">
        <v>19.624</v>
      </c>
      <c r="W483" s="6">
        <v>0.164</v>
      </c>
      <c r="X483" s="6">
        <v>0.167</v>
      </c>
      <c r="Y483" s="6">
        <v>37.416</v>
      </c>
      <c r="Z483" s="6">
        <v>38.503</v>
      </c>
      <c r="AA483" s="6">
        <v>271.121</v>
      </c>
      <c r="AB483" s="6">
        <v>272.853</v>
      </c>
    </row>
    <row r="484" spans="13:28" ht="12.75">
      <c r="M484" s="6"/>
      <c r="N484" s="6">
        <f t="shared" si="18"/>
        <v>210</v>
      </c>
      <c r="O484" s="6">
        <v>270.096</v>
      </c>
      <c r="P484" s="6">
        <v>272.514</v>
      </c>
      <c r="Q484" s="6">
        <v>966.276</v>
      </c>
      <c r="R484" s="6">
        <v>966.68</v>
      </c>
      <c r="S484" s="6">
        <v>0.842</v>
      </c>
      <c r="T484" s="6">
        <v>0.858</v>
      </c>
      <c r="U484" s="6">
        <v>20.379</v>
      </c>
      <c r="V484" s="6">
        <v>21.851</v>
      </c>
      <c r="W484" s="6">
        <v>0.049</v>
      </c>
      <c r="X484" s="6">
        <v>0.05</v>
      </c>
      <c r="Y484" s="6">
        <v>39.119</v>
      </c>
      <c r="Z484" s="6">
        <v>41.327</v>
      </c>
      <c r="AA484" s="6">
        <v>268.389</v>
      </c>
      <c r="AB484" s="6">
        <v>270.893</v>
      </c>
    </row>
    <row r="485" spans="13:28" ht="12.75">
      <c r="M485" s="6"/>
      <c r="N485" s="6">
        <f t="shared" si="18"/>
        <v>220</v>
      </c>
      <c r="O485" s="6">
        <v>269.734</v>
      </c>
      <c r="P485" s="6">
        <v>270.625</v>
      </c>
      <c r="Q485" s="6">
        <v>966.717</v>
      </c>
      <c r="R485" s="6">
        <v>968.469</v>
      </c>
      <c r="S485" s="6">
        <v>0.433</v>
      </c>
      <c r="T485" s="6">
        <v>0.435</v>
      </c>
      <c r="U485" s="6">
        <v>21.233</v>
      </c>
      <c r="V485" s="6">
        <v>21.618</v>
      </c>
      <c r="W485" s="6">
        <v>0.011</v>
      </c>
      <c r="X485" s="6">
        <v>0.011</v>
      </c>
      <c r="Y485" s="6">
        <v>40.094</v>
      </c>
      <c r="Z485" s="6">
        <v>41.773</v>
      </c>
      <c r="AA485" s="6">
        <v>267.978</v>
      </c>
      <c r="AB485" s="6">
        <v>269.892</v>
      </c>
    </row>
    <row r="486" spans="13:28" ht="12.75">
      <c r="M486" s="6"/>
      <c r="N486" s="6">
        <f t="shared" si="18"/>
        <v>230</v>
      </c>
      <c r="O486" s="6">
        <v>254.417</v>
      </c>
      <c r="P486" s="6">
        <v>256.331</v>
      </c>
      <c r="Q486" s="6">
        <v>967.932</v>
      </c>
      <c r="R486" s="6">
        <v>969.487</v>
      </c>
      <c r="S486" s="6">
        <v>0.002</v>
      </c>
      <c r="T486" s="6">
        <v>0.002</v>
      </c>
      <c r="U486" s="6">
        <v>34.788</v>
      </c>
      <c r="V486" s="6">
        <v>35.874</v>
      </c>
      <c r="W486" s="6">
        <v>0</v>
      </c>
      <c r="X486" s="6">
        <v>0</v>
      </c>
      <c r="Y486" s="6">
        <v>53.959</v>
      </c>
      <c r="Z486" s="6">
        <v>56.606</v>
      </c>
      <c r="AA486" s="6">
        <v>253.418</v>
      </c>
      <c r="AB486" s="6">
        <v>255.76</v>
      </c>
    </row>
    <row r="487" spans="13:28" ht="12.75">
      <c r="M487" s="6"/>
      <c r="N487" s="6">
        <f t="shared" si="18"/>
        <v>240</v>
      </c>
      <c r="O487" s="6">
        <v>262.95</v>
      </c>
      <c r="P487" s="6">
        <v>266.536</v>
      </c>
      <c r="Q487" s="6">
        <v>969.743</v>
      </c>
      <c r="R487" s="6">
        <v>969.911</v>
      </c>
      <c r="S487" s="6">
        <v>0.001</v>
      </c>
      <c r="T487" s="6">
        <v>0.001</v>
      </c>
      <c r="U487" s="6">
        <v>25.568</v>
      </c>
      <c r="V487" s="6">
        <v>25.701</v>
      </c>
      <c r="W487" s="6">
        <v>0</v>
      </c>
      <c r="X487" s="6">
        <v>0</v>
      </c>
      <c r="Y487" s="6">
        <v>44.672</v>
      </c>
      <c r="Z487" s="6">
        <v>46.548</v>
      </c>
      <c r="AA487" s="6">
        <v>264.273</v>
      </c>
      <c r="AB487" s="6">
        <v>264.4</v>
      </c>
    </row>
    <row r="488" spans="13:28" ht="12.75">
      <c r="M488" s="6"/>
      <c r="N488" s="6">
        <v>-999</v>
      </c>
      <c r="O488" s="6">
        <v>263.626</v>
      </c>
      <c r="P488" s="6">
        <v>263.626</v>
      </c>
      <c r="Q488" s="6">
        <v>970.946</v>
      </c>
      <c r="R488" s="6">
        <v>970.946</v>
      </c>
      <c r="S488" s="6">
        <v>0</v>
      </c>
      <c r="T488" s="6">
        <v>0</v>
      </c>
      <c r="U488" s="6">
        <v>26.373</v>
      </c>
      <c r="V488" s="6">
        <v>26.373</v>
      </c>
      <c r="W488" s="6">
        <v>0</v>
      </c>
      <c r="X488" s="6">
        <v>0</v>
      </c>
      <c r="Y488" s="6">
        <v>46.373</v>
      </c>
      <c r="Z488" s="6">
        <v>46.373</v>
      </c>
      <c r="AA488" s="6">
        <v>263.626</v>
      </c>
      <c r="AB488" s="6">
        <v>263.626</v>
      </c>
    </row>
    <row r="489" spans="13:28" ht="12.75">
      <c r="M489" s="6" t="s">
        <v>78</v>
      </c>
      <c r="N489" s="6">
        <v>0</v>
      </c>
      <c r="O489" s="6">
        <v>287.923</v>
      </c>
      <c r="P489" s="6">
        <v>288.806</v>
      </c>
      <c r="Q489" s="6">
        <v>943.303</v>
      </c>
      <c r="R489" s="6">
        <v>943.404</v>
      </c>
      <c r="S489" s="6">
        <v>10.584</v>
      </c>
      <c r="T489" s="6">
        <v>11.02</v>
      </c>
      <c r="U489" s="6">
        <v>22.862</v>
      </c>
      <c r="V489" s="6">
        <v>23.06</v>
      </c>
      <c r="W489" s="6">
        <v>5.37</v>
      </c>
      <c r="X489" s="6">
        <v>5.544</v>
      </c>
      <c r="Y489" s="6">
        <v>36.85</v>
      </c>
      <c r="Z489" s="6">
        <v>37.246</v>
      </c>
      <c r="AA489" s="6">
        <v>276.971</v>
      </c>
      <c r="AB489" s="6">
        <v>277.997</v>
      </c>
    </row>
    <row r="490" spans="13:28" ht="12.75">
      <c r="M490" s="6"/>
      <c r="N490" s="6">
        <f>N489+10</f>
        <v>10</v>
      </c>
      <c r="O490" s="6">
        <v>276.592</v>
      </c>
      <c r="P490" s="6">
        <v>278.97</v>
      </c>
      <c r="Q490" s="6">
        <v>943.976</v>
      </c>
      <c r="R490" s="6">
        <v>944.908</v>
      </c>
      <c r="S490" s="6">
        <v>7.063</v>
      </c>
      <c r="T490" s="6">
        <v>7.086</v>
      </c>
      <c r="U490" s="6">
        <v>28.27</v>
      </c>
      <c r="V490" s="6">
        <v>29.238</v>
      </c>
      <c r="W490" s="6">
        <v>3.204</v>
      </c>
      <c r="X490" s="6">
        <v>3.29</v>
      </c>
      <c r="Y490" s="6">
        <v>43.709</v>
      </c>
      <c r="Z490" s="6">
        <v>45.051</v>
      </c>
      <c r="AA490" s="6">
        <v>266.619</v>
      </c>
      <c r="AB490" s="6">
        <v>268.805</v>
      </c>
    </row>
    <row r="491" spans="13:28" ht="12.75">
      <c r="M491" s="6"/>
      <c r="N491" s="6">
        <f aca="true" t="shared" si="19" ref="N491:N513">N490+10</f>
        <v>20</v>
      </c>
      <c r="O491" s="6">
        <v>286.767</v>
      </c>
      <c r="P491" s="6">
        <v>291.522</v>
      </c>
      <c r="Q491" s="6">
        <v>944.699</v>
      </c>
      <c r="R491" s="6">
        <v>946.365</v>
      </c>
      <c r="S491" s="6">
        <v>10.689</v>
      </c>
      <c r="T491" s="6">
        <v>10.996</v>
      </c>
      <c r="U491" s="6">
        <v>20.814</v>
      </c>
      <c r="V491" s="6">
        <v>22.115</v>
      </c>
      <c r="W491" s="6">
        <v>5.331</v>
      </c>
      <c r="X491" s="6">
        <v>5.356</v>
      </c>
      <c r="Y491" s="6">
        <v>34.857</v>
      </c>
      <c r="Z491" s="6">
        <v>36.025</v>
      </c>
      <c r="AA491" s="6">
        <v>278.666</v>
      </c>
      <c r="AB491" s="6">
        <v>279.518</v>
      </c>
    </row>
    <row r="492" spans="13:28" ht="12.75">
      <c r="M492" s="6"/>
      <c r="N492" s="6">
        <f t="shared" si="19"/>
        <v>30</v>
      </c>
      <c r="O492" s="6">
        <v>285.975</v>
      </c>
      <c r="P492" s="6">
        <v>286.735</v>
      </c>
      <c r="Q492" s="6">
        <v>945.773</v>
      </c>
      <c r="R492" s="6">
        <v>947.472</v>
      </c>
      <c r="S492" s="6">
        <v>9.616</v>
      </c>
      <c r="T492" s="6">
        <v>9.641</v>
      </c>
      <c r="U492" s="6">
        <v>21.942</v>
      </c>
      <c r="V492" s="6">
        <v>23.003</v>
      </c>
      <c r="W492" s="6">
        <v>4.537</v>
      </c>
      <c r="X492" s="6">
        <v>4.589</v>
      </c>
      <c r="Y492" s="6">
        <v>36.601</v>
      </c>
      <c r="Z492" s="6">
        <v>37.211</v>
      </c>
      <c r="AA492" s="6">
        <v>276.284</v>
      </c>
      <c r="AB492" s="6">
        <v>277.366</v>
      </c>
    </row>
    <row r="493" spans="13:28" ht="12.75">
      <c r="M493" s="6"/>
      <c r="N493" s="6">
        <f t="shared" si="19"/>
        <v>40</v>
      </c>
      <c r="O493" s="6">
        <v>287.288</v>
      </c>
      <c r="P493" s="6">
        <v>287.978</v>
      </c>
      <c r="Q493" s="6">
        <v>947.478</v>
      </c>
      <c r="R493" s="6">
        <v>947.952</v>
      </c>
      <c r="S493" s="6">
        <v>9.852</v>
      </c>
      <c r="T493" s="6">
        <v>10.064</v>
      </c>
      <c r="U493" s="6">
        <v>21.089</v>
      </c>
      <c r="V493" s="6">
        <v>21.298</v>
      </c>
      <c r="W493" s="6">
        <v>4.627</v>
      </c>
      <c r="X493" s="6">
        <v>4.734</v>
      </c>
      <c r="Y493" s="6">
        <v>34.747</v>
      </c>
      <c r="Z493" s="6">
        <v>36.128</v>
      </c>
      <c r="AA493" s="6">
        <v>277.171</v>
      </c>
      <c r="AB493" s="6">
        <v>279.805</v>
      </c>
    </row>
    <row r="494" spans="13:28" ht="12.75">
      <c r="M494" s="6"/>
      <c r="N494" s="6">
        <f t="shared" si="19"/>
        <v>50</v>
      </c>
      <c r="O494" s="6">
        <v>288.403</v>
      </c>
      <c r="P494" s="6">
        <v>291.408</v>
      </c>
      <c r="Q494" s="6">
        <v>948.235</v>
      </c>
      <c r="R494" s="6">
        <v>949.383</v>
      </c>
      <c r="S494" s="6">
        <v>10.68</v>
      </c>
      <c r="T494" s="6">
        <v>10.726</v>
      </c>
      <c r="U494" s="6">
        <v>18.793</v>
      </c>
      <c r="V494" s="6">
        <v>19.965</v>
      </c>
      <c r="W494" s="6">
        <v>4.959</v>
      </c>
      <c r="X494" s="6">
        <v>5.1</v>
      </c>
      <c r="Y494" s="6">
        <v>32.886</v>
      </c>
      <c r="Z494" s="6">
        <v>33.612</v>
      </c>
      <c r="AA494" s="6">
        <v>280.225</v>
      </c>
      <c r="AB494" s="6">
        <v>282.017</v>
      </c>
    </row>
    <row r="495" spans="13:28" ht="12.75">
      <c r="M495" s="6"/>
      <c r="N495" s="6">
        <f t="shared" si="19"/>
        <v>60</v>
      </c>
      <c r="O495" s="6">
        <v>291.305</v>
      </c>
      <c r="P495" s="6">
        <v>292.33</v>
      </c>
      <c r="Q495" s="6">
        <v>949.483</v>
      </c>
      <c r="R495" s="6">
        <v>950.323</v>
      </c>
      <c r="S495" s="6">
        <v>11.197</v>
      </c>
      <c r="T495" s="6">
        <v>11.493</v>
      </c>
      <c r="U495" s="6">
        <v>17.427</v>
      </c>
      <c r="V495" s="6">
        <v>18.155</v>
      </c>
      <c r="W495" s="6">
        <v>5.222</v>
      </c>
      <c r="X495" s="6">
        <v>5.403</v>
      </c>
      <c r="Y495" s="6">
        <v>30.253</v>
      </c>
      <c r="Z495" s="6">
        <v>32.396</v>
      </c>
      <c r="AA495" s="6">
        <v>282.238</v>
      </c>
      <c r="AB495" s="6">
        <v>284.584</v>
      </c>
    </row>
    <row r="496" spans="13:28" ht="12.75">
      <c r="M496" s="6"/>
      <c r="N496" s="6">
        <f t="shared" si="19"/>
        <v>70</v>
      </c>
      <c r="O496" s="6">
        <v>284.543</v>
      </c>
      <c r="P496" s="6">
        <v>288.328</v>
      </c>
      <c r="Q496" s="6">
        <v>950.836</v>
      </c>
      <c r="R496" s="6">
        <v>951.163</v>
      </c>
      <c r="S496" s="6">
        <v>8.951</v>
      </c>
      <c r="T496" s="6">
        <v>9.02</v>
      </c>
      <c r="U496" s="6">
        <v>20.066</v>
      </c>
      <c r="V496" s="6">
        <v>20.211</v>
      </c>
      <c r="W496" s="6">
        <v>3.883</v>
      </c>
      <c r="X496" s="6">
        <v>3.933</v>
      </c>
      <c r="Y496" s="6">
        <v>33.768</v>
      </c>
      <c r="Z496" s="6">
        <v>35.532</v>
      </c>
      <c r="AA496" s="6">
        <v>277.268</v>
      </c>
      <c r="AB496" s="6">
        <v>279.956</v>
      </c>
    </row>
    <row r="497" spans="13:28" ht="12.75">
      <c r="M497" s="6"/>
      <c r="N497" s="6">
        <f t="shared" si="19"/>
        <v>80</v>
      </c>
      <c r="O497" s="6">
        <v>291.072</v>
      </c>
      <c r="P497" s="6">
        <v>292.698</v>
      </c>
      <c r="Q497" s="6">
        <v>951.728</v>
      </c>
      <c r="R497" s="6">
        <v>952.465</v>
      </c>
      <c r="S497" s="6">
        <v>10.84</v>
      </c>
      <c r="T497" s="6">
        <v>11.212</v>
      </c>
      <c r="U497" s="6">
        <v>16.04</v>
      </c>
      <c r="V497" s="6">
        <v>17.091</v>
      </c>
      <c r="W497" s="6">
        <v>4.923</v>
      </c>
      <c r="X497" s="6">
        <v>4.952</v>
      </c>
      <c r="Y497" s="6">
        <v>29.864</v>
      </c>
      <c r="Z497" s="6">
        <v>30.315</v>
      </c>
      <c r="AA497" s="6">
        <v>283.404</v>
      </c>
      <c r="AB497" s="6">
        <v>285.295</v>
      </c>
    </row>
    <row r="498" spans="13:28" ht="12.75">
      <c r="M498" s="6"/>
      <c r="N498" s="6">
        <f t="shared" si="19"/>
        <v>90</v>
      </c>
      <c r="O498" s="6">
        <v>292.021</v>
      </c>
      <c r="P498" s="6">
        <v>296.26</v>
      </c>
      <c r="Q498" s="6">
        <v>952.997</v>
      </c>
      <c r="R498" s="6">
        <v>953.394</v>
      </c>
      <c r="S498" s="6">
        <v>11.819</v>
      </c>
      <c r="T498" s="6">
        <v>11.904</v>
      </c>
      <c r="U498" s="6">
        <v>14.514</v>
      </c>
      <c r="V498" s="6">
        <v>15.12</v>
      </c>
      <c r="W498" s="6">
        <v>5.271</v>
      </c>
      <c r="X498" s="6">
        <v>5.328</v>
      </c>
      <c r="Y498" s="6">
        <v>27.507</v>
      </c>
      <c r="Z498" s="6">
        <v>28.273</v>
      </c>
      <c r="AA498" s="6">
        <v>285.967</v>
      </c>
      <c r="AB498" s="6">
        <v>288.01</v>
      </c>
    </row>
    <row r="499" spans="13:28" ht="12.75">
      <c r="M499" s="6"/>
      <c r="N499" s="6">
        <f t="shared" si="19"/>
        <v>100</v>
      </c>
      <c r="O499" s="6">
        <v>295.405</v>
      </c>
      <c r="P499" s="6">
        <v>299.335</v>
      </c>
      <c r="Q499" s="6">
        <v>953.715</v>
      </c>
      <c r="R499" s="6">
        <v>954.875</v>
      </c>
      <c r="S499" s="6">
        <v>13.025</v>
      </c>
      <c r="T499" s="6">
        <v>13.464</v>
      </c>
      <c r="U499" s="6">
        <v>12.338</v>
      </c>
      <c r="V499" s="6">
        <v>12.998</v>
      </c>
      <c r="W499" s="6">
        <v>5.827</v>
      </c>
      <c r="X499" s="6">
        <v>6.109</v>
      </c>
      <c r="Y499" s="6">
        <v>24.655</v>
      </c>
      <c r="Z499" s="6">
        <v>25.441</v>
      </c>
      <c r="AA499" s="6">
        <v>290.113</v>
      </c>
      <c r="AB499" s="6">
        <v>291.06</v>
      </c>
    </row>
    <row r="500" spans="13:28" ht="12.75">
      <c r="M500" s="6"/>
      <c r="N500" s="6">
        <f t="shared" si="19"/>
        <v>110</v>
      </c>
      <c r="O500" s="6">
        <v>283.979</v>
      </c>
      <c r="P500" s="6">
        <v>288.565</v>
      </c>
      <c r="Q500" s="6">
        <v>954.978</v>
      </c>
      <c r="R500" s="6">
        <v>955.815</v>
      </c>
      <c r="S500" s="6">
        <v>7.915</v>
      </c>
      <c r="T500" s="6">
        <v>8.235</v>
      </c>
      <c r="U500" s="6">
        <v>17.516</v>
      </c>
      <c r="V500" s="6">
        <v>17.974</v>
      </c>
      <c r="W500" s="6">
        <v>3.06</v>
      </c>
      <c r="X500" s="6">
        <v>3.123</v>
      </c>
      <c r="Y500" s="6">
        <v>31.397</v>
      </c>
      <c r="Z500" s="6">
        <v>33.485</v>
      </c>
      <c r="AA500" s="6">
        <v>279.764</v>
      </c>
      <c r="AB500" s="6">
        <v>280.58</v>
      </c>
    </row>
    <row r="501" spans="13:28" ht="12.75">
      <c r="M501" s="6"/>
      <c r="N501" s="6">
        <f t="shared" si="19"/>
        <v>120</v>
      </c>
      <c r="O501" s="6">
        <v>274.472</v>
      </c>
      <c r="P501" s="6">
        <v>277.091</v>
      </c>
      <c r="Q501" s="6">
        <v>956.21</v>
      </c>
      <c r="R501" s="6">
        <v>956.787</v>
      </c>
      <c r="S501" s="6">
        <v>4.345</v>
      </c>
      <c r="T501" s="6">
        <v>4.55</v>
      </c>
      <c r="U501" s="6">
        <v>23.251</v>
      </c>
      <c r="V501" s="6">
        <v>24.417</v>
      </c>
      <c r="W501" s="6">
        <v>1.378</v>
      </c>
      <c r="X501" s="6">
        <v>1.424</v>
      </c>
      <c r="Y501" s="6">
        <v>39.916</v>
      </c>
      <c r="Z501" s="6">
        <v>41.063</v>
      </c>
      <c r="AA501" s="6">
        <v>269.525</v>
      </c>
      <c r="AB501" s="6">
        <v>271.116</v>
      </c>
    </row>
    <row r="502" spans="13:28" ht="12.75">
      <c r="M502" s="6"/>
      <c r="N502" s="6">
        <f t="shared" si="19"/>
        <v>130</v>
      </c>
      <c r="O502" s="6">
        <v>264.22</v>
      </c>
      <c r="P502" s="6">
        <v>267.44</v>
      </c>
      <c r="Q502" s="6">
        <v>957.26</v>
      </c>
      <c r="R502" s="6">
        <v>957.945</v>
      </c>
      <c r="S502" s="6">
        <v>2.109</v>
      </c>
      <c r="T502" s="6">
        <v>2.193</v>
      </c>
      <c r="U502" s="6">
        <v>29.811</v>
      </c>
      <c r="V502" s="6">
        <v>31.758</v>
      </c>
      <c r="W502" s="6">
        <v>0.535</v>
      </c>
      <c r="X502" s="6">
        <v>0.536</v>
      </c>
      <c r="Y502" s="6">
        <v>48.82</v>
      </c>
      <c r="Z502" s="6">
        <v>48.967</v>
      </c>
      <c r="AA502" s="6">
        <v>259.939</v>
      </c>
      <c r="AB502" s="6">
        <v>261.995</v>
      </c>
    </row>
    <row r="503" spans="13:28" ht="12.75">
      <c r="M503" s="6"/>
      <c r="N503" s="6">
        <f t="shared" si="19"/>
        <v>140</v>
      </c>
      <c r="O503" s="6">
        <v>264.504</v>
      </c>
      <c r="P503" s="6">
        <v>267.817</v>
      </c>
      <c r="Q503" s="6">
        <v>957.869</v>
      </c>
      <c r="R503" s="6">
        <v>959.546</v>
      </c>
      <c r="S503" s="6">
        <v>1.951</v>
      </c>
      <c r="T503" s="6">
        <v>2.042</v>
      </c>
      <c r="U503" s="6">
        <v>29.548</v>
      </c>
      <c r="V503" s="6">
        <v>30.341</v>
      </c>
      <c r="W503" s="6">
        <v>0.453</v>
      </c>
      <c r="X503" s="6">
        <v>0.463</v>
      </c>
      <c r="Y503" s="6">
        <v>47.711</v>
      </c>
      <c r="Z503" s="6">
        <v>48.598</v>
      </c>
      <c r="AA503" s="6">
        <v>261.693</v>
      </c>
      <c r="AB503" s="6">
        <v>261.695</v>
      </c>
    </row>
    <row r="504" spans="13:28" ht="12.75">
      <c r="M504" s="6"/>
      <c r="N504" s="6">
        <f t="shared" si="19"/>
        <v>150</v>
      </c>
      <c r="O504" s="6">
        <v>263.45</v>
      </c>
      <c r="P504" s="6">
        <v>268.636</v>
      </c>
      <c r="Q504" s="6">
        <v>959.009</v>
      </c>
      <c r="R504" s="6">
        <v>960.618</v>
      </c>
      <c r="S504" s="6">
        <v>1.75</v>
      </c>
      <c r="T504" s="6">
        <v>1.779</v>
      </c>
      <c r="U504" s="6">
        <v>29.405</v>
      </c>
      <c r="V504" s="6">
        <v>29.517</v>
      </c>
      <c r="W504" s="6">
        <v>0.356</v>
      </c>
      <c r="X504" s="6">
        <v>0.374</v>
      </c>
      <c r="Y504" s="6">
        <v>46.408</v>
      </c>
      <c r="Z504" s="6">
        <v>49.256</v>
      </c>
      <c r="AA504" s="6">
        <v>260.747</v>
      </c>
      <c r="AB504" s="6">
        <v>263.216</v>
      </c>
    </row>
    <row r="505" spans="13:28" ht="12.75">
      <c r="M505" s="6"/>
      <c r="N505" s="6">
        <f t="shared" si="19"/>
        <v>160</v>
      </c>
      <c r="O505" s="6">
        <v>266.322</v>
      </c>
      <c r="P505" s="6">
        <v>270.332</v>
      </c>
      <c r="Q505" s="6">
        <v>960.677</v>
      </c>
      <c r="R505" s="6">
        <v>961.165</v>
      </c>
      <c r="S505" s="6">
        <v>1.864</v>
      </c>
      <c r="T505" s="6">
        <v>1.888</v>
      </c>
      <c r="U505" s="6">
        <v>26.403</v>
      </c>
      <c r="V505" s="6">
        <v>27.549</v>
      </c>
      <c r="W505" s="6">
        <v>0.357</v>
      </c>
      <c r="X505" s="6">
        <v>0.369</v>
      </c>
      <c r="Y505" s="6">
        <v>44.21</v>
      </c>
      <c r="Z505" s="6">
        <v>46.302</v>
      </c>
      <c r="AA505" s="6">
        <v>264.636</v>
      </c>
      <c r="AB505" s="6">
        <v>264.639</v>
      </c>
    </row>
    <row r="506" spans="13:28" ht="12.75">
      <c r="M506" s="6"/>
      <c r="N506" s="6">
        <f t="shared" si="19"/>
        <v>170</v>
      </c>
      <c r="O506" s="6">
        <v>280.937</v>
      </c>
      <c r="P506" s="6">
        <v>282.7</v>
      </c>
      <c r="Q506" s="6">
        <v>961.464</v>
      </c>
      <c r="R506" s="6">
        <v>962.595</v>
      </c>
      <c r="S506" s="6">
        <v>4.627</v>
      </c>
      <c r="T506" s="6">
        <v>4.753</v>
      </c>
      <c r="U506" s="6">
        <v>15.762</v>
      </c>
      <c r="V506" s="6">
        <v>16.661</v>
      </c>
      <c r="W506" s="6">
        <v>1.106</v>
      </c>
      <c r="X506" s="6">
        <v>1.128</v>
      </c>
      <c r="Y506" s="6">
        <v>31.982</v>
      </c>
      <c r="Z506" s="6">
        <v>32.927</v>
      </c>
      <c r="AA506" s="6">
        <v>277.922</v>
      </c>
      <c r="AB506" s="6">
        <v>278.82</v>
      </c>
    </row>
    <row r="507" spans="13:28" ht="12.75">
      <c r="M507" s="6"/>
      <c r="N507" s="6">
        <f t="shared" si="19"/>
        <v>180</v>
      </c>
      <c r="O507" s="6">
        <v>282.435</v>
      </c>
      <c r="P507" s="6">
        <v>288.012</v>
      </c>
      <c r="Q507" s="6">
        <v>962.411</v>
      </c>
      <c r="R507" s="6">
        <v>963.869</v>
      </c>
      <c r="S507" s="6">
        <v>5.339</v>
      </c>
      <c r="T507" s="6">
        <v>5.589</v>
      </c>
      <c r="U507" s="6">
        <v>12.814</v>
      </c>
      <c r="V507" s="6">
        <v>13.649</v>
      </c>
      <c r="W507" s="6">
        <v>1.234</v>
      </c>
      <c r="X507" s="6">
        <v>1.281</v>
      </c>
      <c r="Y507" s="6">
        <v>28.695</v>
      </c>
      <c r="Z507" s="6">
        <v>29.034</v>
      </c>
      <c r="AA507" s="6">
        <v>280.81</v>
      </c>
      <c r="AB507" s="6">
        <v>283.528</v>
      </c>
    </row>
    <row r="508" spans="13:28" ht="12.75">
      <c r="M508" s="6"/>
      <c r="N508" s="6">
        <f t="shared" si="19"/>
        <v>190</v>
      </c>
      <c r="O508" s="6">
        <v>281.464</v>
      </c>
      <c r="P508" s="6">
        <v>286.819</v>
      </c>
      <c r="Q508" s="6">
        <v>963.485</v>
      </c>
      <c r="R508" s="6">
        <v>965.017</v>
      </c>
      <c r="S508" s="6">
        <v>4.586</v>
      </c>
      <c r="T508" s="6">
        <v>4.675</v>
      </c>
      <c r="U508" s="6">
        <v>12.76</v>
      </c>
      <c r="V508" s="6">
        <v>13.323</v>
      </c>
      <c r="W508" s="6">
        <v>0.875</v>
      </c>
      <c r="X508" s="6">
        <v>0.902</v>
      </c>
      <c r="Y508" s="6">
        <v>28.595</v>
      </c>
      <c r="Z508" s="6">
        <v>29.727</v>
      </c>
      <c r="AA508" s="6">
        <v>280.45</v>
      </c>
      <c r="AB508" s="6">
        <v>282.612</v>
      </c>
    </row>
    <row r="509" spans="13:28" ht="12.75">
      <c r="M509" s="6"/>
      <c r="N509" s="6">
        <f t="shared" si="19"/>
        <v>200</v>
      </c>
      <c r="O509" s="6">
        <v>286.932</v>
      </c>
      <c r="P509" s="6">
        <v>287.432</v>
      </c>
      <c r="Q509" s="6">
        <v>964.908</v>
      </c>
      <c r="R509" s="6">
        <v>965.819</v>
      </c>
      <c r="S509" s="6">
        <v>5.215</v>
      </c>
      <c r="T509" s="6">
        <v>5.318</v>
      </c>
      <c r="U509" s="6">
        <v>10.13</v>
      </c>
      <c r="V509" s="6">
        <v>10.383</v>
      </c>
      <c r="W509" s="6">
        <v>0.912</v>
      </c>
      <c r="X509" s="6">
        <v>0.936</v>
      </c>
      <c r="Y509" s="6">
        <v>25.444</v>
      </c>
      <c r="Z509" s="6">
        <v>26.153</v>
      </c>
      <c r="AA509" s="6">
        <v>284.894</v>
      </c>
      <c r="AB509" s="6">
        <v>285.069</v>
      </c>
    </row>
    <row r="510" spans="13:28" ht="12.75">
      <c r="M510" s="6"/>
      <c r="N510" s="6">
        <f t="shared" si="19"/>
        <v>210</v>
      </c>
      <c r="O510" s="6">
        <v>287.425</v>
      </c>
      <c r="P510" s="6">
        <v>292.446</v>
      </c>
      <c r="Q510" s="6">
        <v>965.725</v>
      </c>
      <c r="R510" s="6">
        <v>967.231</v>
      </c>
      <c r="S510" s="6">
        <v>5.741</v>
      </c>
      <c r="T510" s="6">
        <v>6.009</v>
      </c>
      <c r="U510" s="6">
        <v>7.619</v>
      </c>
      <c r="V510" s="6">
        <v>7.799</v>
      </c>
      <c r="W510" s="6">
        <v>0.893</v>
      </c>
      <c r="X510" s="6">
        <v>0.906</v>
      </c>
      <c r="Y510" s="6">
        <v>22.116</v>
      </c>
      <c r="Z510" s="6">
        <v>23.169</v>
      </c>
      <c r="AA510" s="6">
        <v>287.121</v>
      </c>
      <c r="AB510" s="6">
        <v>289.192</v>
      </c>
    </row>
    <row r="511" spans="13:28" ht="12.75">
      <c r="M511" s="6"/>
      <c r="N511" s="6">
        <f t="shared" si="19"/>
        <v>220</v>
      </c>
      <c r="O511" s="6">
        <v>296.642</v>
      </c>
      <c r="P511" s="6">
        <v>299.466</v>
      </c>
      <c r="Q511" s="6">
        <v>967.458</v>
      </c>
      <c r="R511" s="6">
        <v>967.728</v>
      </c>
      <c r="S511" s="6">
        <v>9.694</v>
      </c>
      <c r="T511" s="6">
        <v>10.016</v>
      </c>
      <c r="U511" s="6">
        <v>3.138</v>
      </c>
      <c r="V511" s="6">
        <v>3.253</v>
      </c>
      <c r="W511" s="6">
        <v>1.619</v>
      </c>
      <c r="X511" s="6">
        <v>1.695</v>
      </c>
      <c r="Y511" s="6">
        <v>14.815</v>
      </c>
      <c r="Z511" s="6">
        <v>15.043</v>
      </c>
      <c r="AA511" s="6">
        <v>295.876</v>
      </c>
      <c r="AB511" s="6">
        <v>297.487</v>
      </c>
    </row>
    <row r="512" spans="13:28" ht="12.75">
      <c r="M512" s="6"/>
      <c r="N512" s="6">
        <f t="shared" si="19"/>
        <v>230</v>
      </c>
      <c r="O512" s="6">
        <v>288.537</v>
      </c>
      <c r="P512" s="6">
        <v>292.067</v>
      </c>
      <c r="Q512" s="6">
        <v>968.437</v>
      </c>
      <c r="R512" s="6">
        <v>968.982</v>
      </c>
      <c r="S512" s="6">
        <v>4.399</v>
      </c>
      <c r="T512" s="6">
        <v>4.618</v>
      </c>
      <c r="U512" s="6">
        <v>5.058</v>
      </c>
      <c r="V512" s="6">
        <v>5.134</v>
      </c>
      <c r="W512" s="6">
        <v>0.253</v>
      </c>
      <c r="X512" s="6">
        <v>0.256</v>
      </c>
      <c r="Y512" s="6">
        <v>20.214</v>
      </c>
      <c r="Z512" s="6">
        <v>21.379</v>
      </c>
      <c r="AA512" s="6">
        <v>288.893</v>
      </c>
      <c r="AB512" s="6">
        <v>289.928</v>
      </c>
    </row>
    <row r="513" spans="13:28" ht="12.75">
      <c r="M513" s="6"/>
      <c r="N513" s="6">
        <f t="shared" si="19"/>
        <v>240</v>
      </c>
      <c r="O513" s="6">
        <v>312.86</v>
      </c>
      <c r="P513" s="6">
        <v>317.281</v>
      </c>
      <c r="Q513" s="6">
        <v>969.594</v>
      </c>
      <c r="R513" s="6">
        <v>970.061</v>
      </c>
      <c r="S513" s="6">
        <v>24.108</v>
      </c>
      <c r="T513" s="6">
        <v>25.023</v>
      </c>
      <c r="U513" s="6">
        <v>0.007</v>
      </c>
      <c r="V513" s="6">
        <v>0.007</v>
      </c>
      <c r="W513" s="6">
        <v>6.382</v>
      </c>
      <c r="X513" s="6">
        <v>6.414</v>
      </c>
      <c r="Y513" s="6">
        <v>1.802</v>
      </c>
      <c r="Z513" s="6">
        <v>1.831</v>
      </c>
      <c r="AA513" s="6">
        <v>313.083</v>
      </c>
      <c r="AB513" s="6">
        <v>316.09</v>
      </c>
    </row>
    <row r="514" spans="13:28" ht="12.75">
      <c r="M514" s="6"/>
      <c r="N514" s="6">
        <v>-999</v>
      </c>
      <c r="O514" s="6">
        <v>308.299</v>
      </c>
      <c r="P514" s="6">
        <v>308.299</v>
      </c>
      <c r="Q514" s="6">
        <v>970.946</v>
      </c>
      <c r="R514" s="6">
        <v>970.946</v>
      </c>
      <c r="S514" s="6">
        <v>18.299</v>
      </c>
      <c r="T514" s="6">
        <v>18.299</v>
      </c>
      <c r="U514" s="6">
        <v>0</v>
      </c>
      <c r="V514" s="6">
        <v>0</v>
      </c>
      <c r="W514" s="6">
        <v>0</v>
      </c>
      <c r="X514" s="6">
        <v>0</v>
      </c>
      <c r="Y514" s="6">
        <v>1.7</v>
      </c>
      <c r="Z514" s="6">
        <v>1.7</v>
      </c>
      <c r="AA514" s="6">
        <v>308.299</v>
      </c>
      <c r="AB514" s="6">
        <v>308.299</v>
      </c>
    </row>
    <row r="515" spans="13:28" ht="12.75">
      <c r="M515" s="6" t="s">
        <v>99</v>
      </c>
      <c r="N515" s="6">
        <v>0</v>
      </c>
      <c r="O515" s="6">
        <v>294.283</v>
      </c>
      <c r="P515" s="6">
        <v>296.82</v>
      </c>
      <c r="Q515" s="6">
        <v>942.938</v>
      </c>
      <c r="R515" s="6">
        <v>943.769</v>
      </c>
      <c r="S515" s="6">
        <v>13.523</v>
      </c>
      <c r="T515" s="6">
        <v>14.039</v>
      </c>
      <c r="U515" s="6">
        <v>18.727</v>
      </c>
      <c r="V515" s="6">
        <v>19.717</v>
      </c>
      <c r="W515" s="6">
        <v>7.269</v>
      </c>
      <c r="X515" s="6">
        <v>7.352</v>
      </c>
      <c r="Y515" s="6">
        <v>31.235</v>
      </c>
      <c r="Z515" s="6">
        <v>33.13</v>
      </c>
      <c r="AA515" s="6">
        <v>283.123</v>
      </c>
      <c r="AB515" s="6">
        <v>285.677</v>
      </c>
    </row>
    <row r="516" spans="13:28" ht="12.75">
      <c r="M516" s="6"/>
      <c r="N516" s="6">
        <f>N515+10</f>
        <v>10</v>
      </c>
      <c r="O516" s="6">
        <v>286.146</v>
      </c>
      <c r="P516" s="6">
        <v>286.544</v>
      </c>
      <c r="Q516" s="6">
        <v>943.714</v>
      </c>
      <c r="R516" s="6">
        <v>945.17</v>
      </c>
      <c r="S516" s="6">
        <v>9.818</v>
      </c>
      <c r="T516" s="6">
        <v>10.005</v>
      </c>
      <c r="U516" s="6">
        <v>22.852</v>
      </c>
      <c r="V516" s="6">
        <v>24.272</v>
      </c>
      <c r="W516" s="6">
        <v>4.838</v>
      </c>
      <c r="X516" s="6">
        <v>4.883</v>
      </c>
      <c r="Y516" s="6">
        <v>36.886</v>
      </c>
      <c r="Z516" s="6">
        <v>39.044</v>
      </c>
      <c r="AA516" s="6">
        <v>275.464</v>
      </c>
      <c r="AB516" s="6">
        <v>276.467</v>
      </c>
    </row>
    <row r="517" spans="13:28" ht="12.75">
      <c r="M517" s="6"/>
      <c r="N517" s="6">
        <f aca="true" t="shared" si="20" ref="N517:N539">N516+10</f>
        <v>20</v>
      </c>
      <c r="O517" s="6">
        <v>282.592</v>
      </c>
      <c r="P517" s="6">
        <v>285.779</v>
      </c>
      <c r="Q517" s="6">
        <v>944.975</v>
      </c>
      <c r="R517" s="6">
        <v>946.089</v>
      </c>
      <c r="S517" s="6">
        <v>8.898</v>
      </c>
      <c r="T517" s="6">
        <v>9.089</v>
      </c>
      <c r="U517" s="6">
        <v>24.198</v>
      </c>
      <c r="V517" s="6">
        <v>24.356</v>
      </c>
      <c r="W517" s="6">
        <v>4.185</v>
      </c>
      <c r="X517" s="6">
        <v>4.345</v>
      </c>
      <c r="Y517" s="6">
        <v>38.714</v>
      </c>
      <c r="Z517" s="6">
        <v>39.334</v>
      </c>
      <c r="AA517" s="6">
        <v>274.088</v>
      </c>
      <c r="AB517" s="6">
        <v>274.523</v>
      </c>
    </row>
    <row r="518" spans="13:28" ht="12.75">
      <c r="M518" s="6"/>
      <c r="N518" s="6">
        <f t="shared" si="20"/>
        <v>30</v>
      </c>
      <c r="O518" s="6">
        <v>289.492</v>
      </c>
      <c r="P518" s="6">
        <v>291.118</v>
      </c>
      <c r="Q518" s="6">
        <v>946.279</v>
      </c>
      <c r="R518" s="6">
        <v>946.967</v>
      </c>
      <c r="S518" s="6">
        <v>10.979</v>
      </c>
      <c r="T518" s="6">
        <v>11.357</v>
      </c>
      <c r="U518" s="6">
        <v>19.947</v>
      </c>
      <c r="V518" s="6">
        <v>20.633</v>
      </c>
      <c r="W518" s="6">
        <v>5.392</v>
      </c>
      <c r="X518" s="6">
        <v>5.533</v>
      </c>
      <c r="Y518" s="6">
        <v>34.076</v>
      </c>
      <c r="Z518" s="6">
        <v>34.089</v>
      </c>
      <c r="AA518" s="6">
        <v>279.818</v>
      </c>
      <c r="AB518" s="6">
        <v>281.469</v>
      </c>
    </row>
    <row r="519" spans="13:28" ht="12.75">
      <c r="M519" s="6"/>
      <c r="N519" s="6">
        <f t="shared" si="20"/>
        <v>40</v>
      </c>
      <c r="O519" s="6">
        <v>300.437</v>
      </c>
      <c r="P519" s="6">
        <v>300.901</v>
      </c>
      <c r="Q519" s="6">
        <v>947.204</v>
      </c>
      <c r="R519" s="6">
        <v>948.226</v>
      </c>
      <c r="S519" s="6">
        <v>15.457</v>
      </c>
      <c r="T519" s="6">
        <v>16.107</v>
      </c>
      <c r="U519" s="6">
        <v>14.24</v>
      </c>
      <c r="V519" s="6">
        <v>15.156</v>
      </c>
      <c r="W519" s="6">
        <v>8.204</v>
      </c>
      <c r="X519" s="6">
        <v>8.25</v>
      </c>
      <c r="Y519" s="6">
        <v>26.086</v>
      </c>
      <c r="Z519" s="6">
        <v>27.242</v>
      </c>
      <c r="AA519" s="6">
        <v>290.855</v>
      </c>
      <c r="AB519" s="6">
        <v>291.366</v>
      </c>
    </row>
    <row r="520" spans="13:28" ht="12.75">
      <c r="M520" s="6"/>
      <c r="N520" s="6">
        <f t="shared" si="20"/>
        <v>50</v>
      </c>
      <c r="O520" s="6">
        <v>296.055</v>
      </c>
      <c r="P520" s="6">
        <v>300.671</v>
      </c>
      <c r="Q520" s="6">
        <v>948.317</v>
      </c>
      <c r="R520" s="6">
        <v>949.3</v>
      </c>
      <c r="S520" s="6">
        <v>14.488</v>
      </c>
      <c r="T520" s="6">
        <v>14.532</v>
      </c>
      <c r="U520" s="6">
        <v>14.883</v>
      </c>
      <c r="V520" s="6">
        <v>15.46</v>
      </c>
      <c r="W520" s="6">
        <v>7.235</v>
      </c>
      <c r="X520" s="6">
        <v>7.4</v>
      </c>
      <c r="Y520" s="6">
        <v>26.956</v>
      </c>
      <c r="Z520" s="6">
        <v>28.09</v>
      </c>
      <c r="AA520" s="6">
        <v>288.978</v>
      </c>
      <c r="AB520" s="6">
        <v>289.666</v>
      </c>
    </row>
    <row r="521" spans="13:28" ht="12.75">
      <c r="M521" s="6"/>
      <c r="N521" s="6">
        <f t="shared" si="20"/>
        <v>60</v>
      </c>
      <c r="O521" s="6">
        <v>303.22</v>
      </c>
      <c r="P521" s="6">
        <v>307.558</v>
      </c>
      <c r="Q521" s="6">
        <v>949.114</v>
      </c>
      <c r="R521" s="6">
        <v>950.693</v>
      </c>
      <c r="S521" s="6">
        <v>18.06</v>
      </c>
      <c r="T521" s="6">
        <v>18.173</v>
      </c>
      <c r="U521" s="6">
        <v>11.583</v>
      </c>
      <c r="V521" s="6">
        <v>11.753</v>
      </c>
      <c r="W521" s="6">
        <v>9.442</v>
      </c>
      <c r="X521" s="6">
        <v>9.56</v>
      </c>
      <c r="Y521" s="6">
        <v>22.063</v>
      </c>
      <c r="Z521" s="6">
        <v>23.174</v>
      </c>
      <c r="AA521" s="6">
        <v>296.24</v>
      </c>
      <c r="AB521" s="6">
        <v>296.942</v>
      </c>
    </row>
    <row r="522" spans="13:28" ht="12.75">
      <c r="M522" s="6"/>
      <c r="N522" s="6">
        <f t="shared" si="20"/>
        <v>70</v>
      </c>
      <c r="O522" s="6">
        <v>313.932</v>
      </c>
      <c r="P522" s="6">
        <v>314.771</v>
      </c>
      <c r="Q522" s="6">
        <v>950.332</v>
      </c>
      <c r="R522" s="6">
        <v>951.667</v>
      </c>
      <c r="S522" s="6">
        <v>23.247</v>
      </c>
      <c r="T522" s="6">
        <v>23.799</v>
      </c>
      <c r="U522" s="6">
        <v>8.028</v>
      </c>
      <c r="V522" s="6">
        <v>8.134</v>
      </c>
      <c r="W522" s="6">
        <v>12.808</v>
      </c>
      <c r="X522" s="6">
        <v>13.236</v>
      </c>
      <c r="Y522" s="6">
        <v>16.979</v>
      </c>
      <c r="Z522" s="6">
        <v>17.358</v>
      </c>
      <c r="AA522" s="6">
        <v>304.572</v>
      </c>
      <c r="AB522" s="6">
        <v>306.959</v>
      </c>
    </row>
    <row r="523" spans="13:28" ht="12.75">
      <c r="M523" s="6"/>
      <c r="N523" s="6">
        <f t="shared" si="20"/>
        <v>80</v>
      </c>
      <c r="O523" s="6">
        <v>304.715</v>
      </c>
      <c r="P523" s="6">
        <v>307.847</v>
      </c>
      <c r="Q523" s="6">
        <v>951.846</v>
      </c>
      <c r="R523" s="6">
        <v>952.348</v>
      </c>
      <c r="S523" s="6">
        <v>18.405</v>
      </c>
      <c r="T523" s="6">
        <v>18.471</v>
      </c>
      <c r="U523" s="6">
        <v>10.085</v>
      </c>
      <c r="V523" s="6">
        <v>10.366</v>
      </c>
      <c r="W523" s="6">
        <v>9.343</v>
      </c>
      <c r="X523" s="6">
        <v>9.524</v>
      </c>
      <c r="Y523" s="6">
        <v>20.116</v>
      </c>
      <c r="Z523" s="6">
        <v>21.55</v>
      </c>
      <c r="AA523" s="6">
        <v>298.155</v>
      </c>
      <c r="AB523" s="6">
        <v>298.594</v>
      </c>
    </row>
    <row r="524" spans="13:28" ht="12.75">
      <c r="M524" s="6"/>
      <c r="N524" s="6">
        <f t="shared" si="20"/>
        <v>90</v>
      </c>
      <c r="O524" s="6">
        <v>311.052</v>
      </c>
      <c r="P524" s="6">
        <v>315.421</v>
      </c>
      <c r="Q524" s="6">
        <v>952.618</v>
      </c>
      <c r="R524" s="6">
        <v>953.773</v>
      </c>
      <c r="S524" s="6">
        <v>22.314</v>
      </c>
      <c r="T524" s="6">
        <v>23.132</v>
      </c>
      <c r="U524" s="6">
        <v>7.312</v>
      </c>
      <c r="V524" s="6">
        <v>7.464</v>
      </c>
      <c r="W524" s="6">
        <v>11.974</v>
      </c>
      <c r="X524" s="6">
        <v>12.287</v>
      </c>
      <c r="Y524" s="6">
        <v>15.871</v>
      </c>
      <c r="Z524" s="6">
        <v>16.989</v>
      </c>
      <c r="AA524" s="6">
        <v>304.492</v>
      </c>
      <c r="AB524" s="6">
        <v>306.748</v>
      </c>
    </row>
    <row r="525" spans="13:28" ht="12.75">
      <c r="M525" s="6"/>
      <c r="N525" s="6">
        <f t="shared" si="20"/>
        <v>100</v>
      </c>
      <c r="O525" s="6">
        <v>303.289</v>
      </c>
      <c r="P525" s="6">
        <v>306.466</v>
      </c>
      <c r="Q525" s="6">
        <v>953.777</v>
      </c>
      <c r="R525" s="6">
        <v>954.813</v>
      </c>
      <c r="S525" s="6">
        <v>17.358</v>
      </c>
      <c r="T525" s="6">
        <v>17.409</v>
      </c>
      <c r="U525" s="6">
        <v>9.36</v>
      </c>
      <c r="V525" s="6">
        <v>9.833</v>
      </c>
      <c r="W525" s="6">
        <v>8.373</v>
      </c>
      <c r="X525" s="6">
        <v>8.531</v>
      </c>
      <c r="Y525" s="6">
        <v>19.619</v>
      </c>
      <c r="Z525" s="6">
        <v>21.025</v>
      </c>
      <c r="AA525" s="6">
        <v>297.277</v>
      </c>
      <c r="AB525" s="6">
        <v>298.568</v>
      </c>
    </row>
    <row r="526" spans="13:28" ht="12.75">
      <c r="M526" s="6"/>
      <c r="N526" s="6">
        <f t="shared" si="20"/>
        <v>110</v>
      </c>
      <c r="O526" s="6">
        <v>299.072</v>
      </c>
      <c r="P526" s="6">
        <v>303.579</v>
      </c>
      <c r="Q526" s="6">
        <v>955.33</v>
      </c>
      <c r="R526" s="6">
        <v>955.462</v>
      </c>
      <c r="S526" s="6">
        <v>15.099</v>
      </c>
      <c r="T526" s="6">
        <v>15.279</v>
      </c>
      <c r="U526" s="6">
        <v>10.079</v>
      </c>
      <c r="V526" s="6">
        <v>10.646</v>
      </c>
      <c r="W526" s="6">
        <v>6.833</v>
      </c>
      <c r="X526" s="6">
        <v>7.074</v>
      </c>
      <c r="Y526" s="6">
        <v>21.614</v>
      </c>
      <c r="Z526" s="6">
        <v>22</v>
      </c>
      <c r="AA526" s="6">
        <v>293.866</v>
      </c>
      <c r="AB526" s="6">
        <v>295.943</v>
      </c>
    </row>
    <row r="527" spans="13:28" ht="12.75">
      <c r="M527" s="6"/>
      <c r="N527" s="6">
        <f t="shared" si="20"/>
        <v>120</v>
      </c>
      <c r="O527" s="6">
        <v>302.271</v>
      </c>
      <c r="P527" s="6">
        <v>302.586</v>
      </c>
      <c r="Q527" s="6">
        <v>955.546</v>
      </c>
      <c r="R527" s="6">
        <v>957.452</v>
      </c>
      <c r="S527" s="6">
        <v>15.529</v>
      </c>
      <c r="T527" s="6">
        <v>15.77</v>
      </c>
      <c r="U527" s="6">
        <v>9.019</v>
      </c>
      <c r="V527" s="6">
        <v>9.591</v>
      </c>
      <c r="W527" s="6">
        <v>6.911</v>
      </c>
      <c r="X527" s="6">
        <v>7.209</v>
      </c>
      <c r="Y527" s="6">
        <v>20.166</v>
      </c>
      <c r="Z527" s="6">
        <v>20.67</v>
      </c>
      <c r="AA527" s="6">
        <v>296.244</v>
      </c>
      <c r="AB527" s="6">
        <v>296.636</v>
      </c>
    </row>
    <row r="528" spans="13:28" ht="12.75">
      <c r="M528" s="6"/>
      <c r="N528" s="6">
        <f t="shared" si="20"/>
        <v>130</v>
      </c>
      <c r="O528" s="6">
        <v>304.579</v>
      </c>
      <c r="P528" s="6">
        <v>306.342</v>
      </c>
      <c r="Q528" s="6">
        <v>957.241</v>
      </c>
      <c r="R528" s="6">
        <v>957.964</v>
      </c>
      <c r="S528" s="6">
        <v>17.206</v>
      </c>
      <c r="T528" s="6">
        <v>17.435</v>
      </c>
      <c r="U528" s="6">
        <v>7.43</v>
      </c>
      <c r="V528" s="6">
        <v>7.736</v>
      </c>
      <c r="W528" s="6">
        <v>7.79</v>
      </c>
      <c r="X528" s="6">
        <v>7.95</v>
      </c>
      <c r="Y528" s="6">
        <v>17.513</v>
      </c>
      <c r="Z528" s="6">
        <v>18.201</v>
      </c>
      <c r="AA528" s="6">
        <v>299.454</v>
      </c>
      <c r="AB528" s="6">
        <v>300.292</v>
      </c>
    </row>
    <row r="529" spans="13:28" ht="12.75">
      <c r="M529" s="6"/>
      <c r="N529" s="6">
        <f t="shared" si="20"/>
        <v>140</v>
      </c>
      <c r="O529" s="6">
        <v>322.806</v>
      </c>
      <c r="P529" s="6">
        <v>323.004</v>
      </c>
      <c r="Q529" s="6">
        <v>958.451</v>
      </c>
      <c r="R529" s="6">
        <v>958.964</v>
      </c>
      <c r="S529" s="6">
        <v>29.458</v>
      </c>
      <c r="T529" s="6">
        <v>30.392</v>
      </c>
      <c r="U529" s="6">
        <v>2.757</v>
      </c>
      <c r="V529" s="6">
        <v>2.813</v>
      </c>
      <c r="W529" s="6">
        <v>15.997</v>
      </c>
      <c r="X529" s="6">
        <v>16.218</v>
      </c>
      <c r="Y529" s="6">
        <v>8.467</v>
      </c>
      <c r="Z529" s="6">
        <v>8.963</v>
      </c>
      <c r="AA529" s="6">
        <v>316.733</v>
      </c>
      <c r="AB529" s="6">
        <v>318.24</v>
      </c>
    </row>
    <row r="530" spans="13:28" ht="12.75">
      <c r="M530" s="6"/>
      <c r="N530" s="6">
        <f t="shared" si="20"/>
        <v>150</v>
      </c>
      <c r="O530" s="6">
        <v>326.017</v>
      </c>
      <c r="P530" s="6">
        <v>329.114</v>
      </c>
      <c r="Q530" s="6">
        <v>959.728</v>
      </c>
      <c r="R530" s="6">
        <v>959.899</v>
      </c>
      <c r="S530" s="6">
        <v>33.88</v>
      </c>
      <c r="T530" s="6">
        <v>34.035</v>
      </c>
      <c r="U530" s="6">
        <v>1.706</v>
      </c>
      <c r="V530" s="6">
        <v>1.826</v>
      </c>
      <c r="W530" s="6">
        <v>18.674</v>
      </c>
      <c r="X530" s="6">
        <v>19.026</v>
      </c>
      <c r="Y530" s="6">
        <v>6.206</v>
      </c>
      <c r="Z530" s="6">
        <v>6.653</v>
      </c>
      <c r="AA530" s="6">
        <v>321.723</v>
      </c>
      <c r="AB530" s="6">
        <v>323.405</v>
      </c>
    </row>
    <row r="531" spans="13:28" ht="12.75">
      <c r="M531" s="6"/>
      <c r="N531" s="6">
        <f t="shared" si="20"/>
        <v>160</v>
      </c>
      <c r="O531" s="6">
        <v>328.442</v>
      </c>
      <c r="P531" s="6">
        <v>328.452</v>
      </c>
      <c r="Q531" s="6">
        <v>960.723</v>
      </c>
      <c r="R531" s="6">
        <v>961.119</v>
      </c>
      <c r="S531" s="6">
        <v>34.919</v>
      </c>
      <c r="T531" s="6">
        <v>34.926</v>
      </c>
      <c r="U531" s="6">
        <v>1.327</v>
      </c>
      <c r="V531" s="6">
        <v>1.357</v>
      </c>
      <c r="W531" s="6">
        <v>19.049</v>
      </c>
      <c r="X531" s="6">
        <v>19.501</v>
      </c>
      <c r="Y531" s="6">
        <v>5.452</v>
      </c>
      <c r="Z531" s="6">
        <v>5.524</v>
      </c>
      <c r="AA531" s="6">
        <v>323.338</v>
      </c>
      <c r="AB531" s="6">
        <v>324.524</v>
      </c>
    </row>
    <row r="532" spans="13:28" ht="12.75">
      <c r="M532" s="6"/>
      <c r="N532" s="6">
        <f t="shared" si="20"/>
        <v>170</v>
      </c>
      <c r="O532" s="6">
        <v>327.145</v>
      </c>
      <c r="P532" s="6">
        <v>327.493</v>
      </c>
      <c r="Q532" s="6">
        <v>961.242</v>
      </c>
      <c r="R532" s="6">
        <v>962.817</v>
      </c>
      <c r="S532" s="6">
        <v>33.935</v>
      </c>
      <c r="T532" s="6">
        <v>34.347</v>
      </c>
      <c r="U532" s="6">
        <v>1.121</v>
      </c>
      <c r="V532" s="6">
        <v>1.141</v>
      </c>
      <c r="W532" s="6">
        <v>18.279</v>
      </c>
      <c r="X532" s="6">
        <v>18.34</v>
      </c>
      <c r="Y532" s="6">
        <v>5.113</v>
      </c>
      <c r="Z532" s="6">
        <v>5.119</v>
      </c>
      <c r="AA532" s="6">
        <v>322.344</v>
      </c>
      <c r="AB532" s="6">
        <v>324.287</v>
      </c>
    </row>
    <row r="533" spans="13:28" ht="12.75">
      <c r="M533" s="6"/>
      <c r="N533" s="6">
        <f t="shared" si="20"/>
        <v>180</v>
      </c>
      <c r="O533" s="6">
        <v>331.429</v>
      </c>
      <c r="P533" s="6">
        <v>333.175</v>
      </c>
      <c r="Q533" s="6">
        <v>962.526</v>
      </c>
      <c r="R533" s="6">
        <v>963.754</v>
      </c>
      <c r="S533" s="6">
        <v>38.175</v>
      </c>
      <c r="T533" s="6">
        <v>39.766</v>
      </c>
      <c r="U533" s="6">
        <v>0.533</v>
      </c>
      <c r="V533" s="6">
        <v>0.545</v>
      </c>
      <c r="W533" s="6">
        <v>21.284</v>
      </c>
      <c r="X533" s="6">
        <v>22.315</v>
      </c>
      <c r="Y533" s="6">
        <v>3.192</v>
      </c>
      <c r="Z533" s="6">
        <v>3.223</v>
      </c>
      <c r="AA533" s="6">
        <v>328.476</v>
      </c>
      <c r="AB533" s="6">
        <v>329.009</v>
      </c>
    </row>
    <row r="534" spans="13:28" ht="12.75">
      <c r="M534" s="6"/>
      <c r="N534" s="6">
        <f t="shared" si="20"/>
        <v>190</v>
      </c>
      <c r="O534" s="6">
        <v>329.32</v>
      </c>
      <c r="P534" s="6">
        <v>330.661</v>
      </c>
      <c r="Q534" s="6">
        <v>963.56</v>
      </c>
      <c r="R534" s="6">
        <v>964.943</v>
      </c>
      <c r="S534" s="6">
        <v>36.913</v>
      </c>
      <c r="T534" s="6">
        <v>37.371</v>
      </c>
      <c r="U534" s="6">
        <v>0.425</v>
      </c>
      <c r="V534" s="6">
        <v>0.452</v>
      </c>
      <c r="W534" s="6">
        <v>19.388</v>
      </c>
      <c r="X534" s="6">
        <v>20.382</v>
      </c>
      <c r="Y534" s="6">
        <v>2.988</v>
      </c>
      <c r="Z534" s="6">
        <v>3.098</v>
      </c>
      <c r="AA534" s="6">
        <v>326.339</v>
      </c>
      <c r="AB534" s="6">
        <v>327.578</v>
      </c>
    </row>
    <row r="535" spans="13:28" ht="12.75">
      <c r="M535" s="6"/>
      <c r="N535" s="6">
        <f t="shared" si="20"/>
        <v>200</v>
      </c>
      <c r="O535" s="6">
        <v>320.059</v>
      </c>
      <c r="P535" s="6">
        <v>324.385</v>
      </c>
      <c r="Q535" s="6">
        <v>964.65</v>
      </c>
      <c r="R535" s="6">
        <v>966.078</v>
      </c>
      <c r="S535" s="6">
        <v>29.976</v>
      </c>
      <c r="T535" s="6">
        <v>30.395</v>
      </c>
      <c r="U535" s="6">
        <v>0.596</v>
      </c>
      <c r="V535" s="6">
        <v>0.611</v>
      </c>
      <c r="W535" s="6">
        <v>13.909</v>
      </c>
      <c r="X535" s="6">
        <v>14.004</v>
      </c>
      <c r="Y535" s="6">
        <v>4.24</v>
      </c>
      <c r="Z535" s="6">
        <v>4.278</v>
      </c>
      <c r="AA535" s="6">
        <v>318.464</v>
      </c>
      <c r="AB535" s="6">
        <v>321.042</v>
      </c>
    </row>
    <row r="536" spans="13:28" ht="12.75">
      <c r="M536" s="6"/>
      <c r="N536" s="6">
        <f t="shared" si="20"/>
        <v>210</v>
      </c>
      <c r="O536" s="6">
        <v>311.072</v>
      </c>
      <c r="P536" s="6">
        <v>312.452</v>
      </c>
      <c r="Q536" s="6">
        <v>965.888</v>
      </c>
      <c r="R536" s="6">
        <v>967.067</v>
      </c>
      <c r="S536" s="6">
        <v>20.654</v>
      </c>
      <c r="T536" s="6">
        <v>21.153</v>
      </c>
      <c r="U536" s="6">
        <v>1.136</v>
      </c>
      <c r="V536" s="6">
        <v>1.153</v>
      </c>
      <c r="W536" s="6">
        <v>7.035</v>
      </c>
      <c r="X536" s="6">
        <v>7.281</v>
      </c>
      <c r="Y536" s="6">
        <v>7.267</v>
      </c>
      <c r="Z536" s="6">
        <v>7.348</v>
      </c>
      <c r="AA536" s="6">
        <v>309.522</v>
      </c>
      <c r="AB536" s="6">
        <v>310.177</v>
      </c>
    </row>
    <row r="537" spans="13:28" ht="12.75">
      <c r="M537" s="6"/>
      <c r="N537" s="6">
        <f t="shared" si="20"/>
        <v>220</v>
      </c>
      <c r="O537" s="6">
        <v>298.826</v>
      </c>
      <c r="P537" s="6">
        <v>304.859</v>
      </c>
      <c r="Q537" s="6">
        <v>966.98</v>
      </c>
      <c r="R537" s="6">
        <v>968.206</v>
      </c>
      <c r="S537" s="6">
        <v>12.354</v>
      </c>
      <c r="T537" s="6">
        <v>12.799</v>
      </c>
      <c r="U537" s="6">
        <v>2.122</v>
      </c>
      <c r="V537" s="6">
        <v>2.196</v>
      </c>
      <c r="W537" s="6">
        <v>2.534</v>
      </c>
      <c r="X537" s="6">
        <v>2.575</v>
      </c>
      <c r="Y537" s="6">
        <v>11.747</v>
      </c>
      <c r="Z537" s="6">
        <v>12.389</v>
      </c>
      <c r="AA537" s="6">
        <v>299.987</v>
      </c>
      <c r="AB537" s="6">
        <v>300.919</v>
      </c>
    </row>
    <row r="538" spans="13:28" ht="12.75">
      <c r="M538" s="6"/>
      <c r="N538" s="6">
        <f t="shared" si="20"/>
        <v>230</v>
      </c>
      <c r="O538" s="6">
        <v>291.17</v>
      </c>
      <c r="P538" s="6">
        <v>293.868</v>
      </c>
      <c r="Q538" s="6">
        <v>967.849</v>
      </c>
      <c r="R538" s="6">
        <v>969.57</v>
      </c>
      <c r="S538" s="6">
        <v>5.61</v>
      </c>
      <c r="T538" s="6">
        <v>5.723</v>
      </c>
      <c r="U538" s="6">
        <v>3.918</v>
      </c>
      <c r="V538" s="6">
        <v>4.18</v>
      </c>
      <c r="W538" s="6">
        <v>0.383</v>
      </c>
      <c r="X538" s="6">
        <v>0.4</v>
      </c>
      <c r="Y538" s="6">
        <v>18.401</v>
      </c>
      <c r="Z538" s="6">
        <v>19.056</v>
      </c>
      <c r="AA538" s="6">
        <v>290.25</v>
      </c>
      <c r="AB538" s="6">
        <v>292.991</v>
      </c>
    </row>
    <row r="539" spans="13:28" ht="12.75">
      <c r="M539" s="6"/>
      <c r="N539" s="6">
        <f t="shared" si="20"/>
        <v>240</v>
      </c>
      <c r="O539" s="6">
        <v>286.977</v>
      </c>
      <c r="P539" s="6">
        <v>288.874</v>
      </c>
      <c r="Q539" s="6">
        <v>969.271</v>
      </c>
      <c r="R539" s="6">
        <v>970.383</v>
      </c>
      <c r="S539" s="6">
        <v>2.226</v>
      </c>
      <c r="T539" s="6">
        <v>2.323</v>
      </c>
      <c r="U539" s="6">
        <v>4.633</v>
      </c>
      <c r="V539" s="6">
        <v>4.943</v>
      </c>
      <c r="W539" s="6">
        <v>0.014</v>
      </c>
      <c r="X539" s="6">
        <v>0.014</v>
      </c>
      <c r="Y539" s="6">
        <v>22.121</v>
      </c>
      <c r="Z539" s="6">
        <v>22.888</v>
      </c>
      <c r="AA539" s="6">
        <v>287.361</v>
      </c>
      <c r="AB539" s="6">
        <v>287.605</v>
      </c>
    </row>
    <row r="540" spans="13:28" ht="12.75">
      <c r="M540" s="6"/>
      <c r="N540" s="6">
        <v>-999</v>
      </c>
      <c r="O540" s="6">
        <v>281.635</v>
      </c>
      <c r="P540" s="6">
        <v>281.635</v>
      </c>
      <c r="Q540" s="6">
        <v>970.946</v>
      </c>
      <c r="R540" s="6">
        <v>970.946</v>
      </c>
      <c r="S540" s="6">
        <v>0</v>
      </c>
      <c r="T540" s="6">
        <v>0</v>
      </c>
      <c r="U540" s="6">
        <v>8.364</v>
      </c>
      <c r="V540" s="6">
        <v>8.364</v>
      </c>
      <c r="W540" s="6">
        <v>0</v>
      </c>
      <c r="X540" s="6">
        <v>0</v>
      </c>
      <c r="Y540" s="6">
        <v>28.364</v>
      </c>
      <c r="Z540" s="6">
        <v>28.364</v>
      </c>
      <c r="AA540" s="6">
        <v>281.635</v>
      </c>
      <c r="AB540" s="6">
        <v>281.635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L6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7" ht="12.75">
      <c r="A1" s="1" t="s">
        <v>0</v>
      </c>
      <c r="B1" s="1">
        <v>6</v>
      </c>
      <c r="C1" s="2" t="s">
        <v>1</v>
      </c>
      <c r="D1" s="2" t="s">
        <v>100</v>
      </c>
      <c r="E1" s="2" t="s">
        <v>101</v>
      </c>
      <c r="F1" s="2" t="s">
        <v>102</v>
      </c>
      <c r="G1" s="2" t="s">
        <v>103</v>
      </c>
      <c r="H1" s="2" t="s">
        <v>104</v>
      </c>
      <c r="I1" s="2" t="s">
        <v>105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ht="12.75">
      <c r="A2" s="1" t="s">
        <v>8</v>
      </c>
      <c r="B2" s="1">
        <v>8</v>
      </c>
      <c r="C2" s="2" t="s">
        <v>9</v>
      </c>
      <c r="D2" s="2" t="s">
        <v>106</v>
      </c>
      <c r="E2" s="2" t="s">
        <v>106</v>
      </c>
      <c r="F2" s="2" t="s">
        <v>106</v>
      </c>
      <c r="G2" s="2" t="s">
        <v>107</v>
      </c>
      <c r="H2" s="2" t="s">
        <v>10</v>
      </c>
      <c r="I2" s="2" t="s">
        <v>10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2.75">
      <c r="A3" s="1" t="s">
        <v>11</v>
      </c>
      <c r="B3" s="1">
        <v>4</v>
      </c>
      <c r="C3" s="2" t="s">
        <v>12</v>
      </c>
      <c r="D3" s="2" t="s">
        <v>14</v>
      </c>
      <c r="E3" s="2" t="s">
        <v>14</v>
      </c>
      <c r="F3" s="2" t="s">
        <v>14</v>
      </c>
      <c r="G3" s="2" t="s">
        <v>13</v>
      </c>
      <c r="H3" s="2" t="s">
        <v>13</v>
      </c>
      <c r="I3" s="2" t="s">
        <v>13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12.75">
      <c r="A4" s="1" t="s">
        <v>15</v>
      </c>
      <c r="B4" s="13" t="s">
        <v>108</v>
      </c>
      <c r="C4" s="2" t="s">
        <v>16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2.75">
      <c r="A5" s="1" t="s">
        <v>17</v>
      </c>
      <c r="B5" s="1">
        <v>60</v>
      </c>
      <c r="C5" s="2" t="s">
        <v>18</v>
      </c>
      <c r="D5" s="2">
        <v>4</v>
      </c>
      <c r="E5" s="2">
        <v>3</v>
      </c>
      <c r="F5" s="2">
        <v>4</v>
      </c>
      <c r="G5" s="2">
        <v>3</v>
      </c>
      <c r="H5" s="2">
        <v>4</v>
      </c>
      <c r="I5" s="2">
        <v>4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2.75">
      <c r="A6" s="1" t="s">
        <v>19</v>
      </c>
      <c r="B6" s="1">
        <v>2</v>
      </c>
      <c r="C6" s="2" t="s">
        <v>20</v>
      </c>
      <c r="D6" s="2" t="s">
        <v>21</v>
      </c>
      <c r="E6" s="2" t="s">
        <v>21</v>
      </c>
      <c r="F6" s="2" t="s">
        <v>21</v>
      </c>
      <c r="G6" s="2" t="s">
        <v>21</v>
      </c>
      <c r="H6" s="2" t="s">
        <v>21</v>
      </c>
      <c r="I6" s="2" t="s">
        <v>21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2.75">
      <c r="A7" s="1" t="s">
        <v>22</v>
      </c>
      <c r="B7" s="1">
        <v>10</v>
      </c>
      <c r="C7" s="2" t="s">
        <v>23</v>
      </c>
      <c r="D7" s="2" t="s">
        <v>24</v>
      </c>
      <c r="E7" s="2" t="s">
        <v>24</v>
      </c>
      <c r="F7" s="2" t="s">
        <v>24</v>
      </c>
      <c r="G7" s="2" t="s">
        <v>24</v>
      </c>
      <c r="H7" s="2" t="s">
        <v>24</v>
      </c>
      <c r="I7" s="2" t="s">
        <v>24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2.75">
      <c r="A8" s="1" t="s">
        <v>25</v>
      </c>
      <c r="B8" s="1">
        <v>5</v>
      </c>
      <c r="C8" s="2" t="s">
        <v>26</v>
      </c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12">
        <f>20000</f>
        <v>20000</v>
      </c>
      <c r="K8" s="12">
        <v>1</v>
      </c>
      <c r="L8" s="12">
        <f>+J8*K8</f>
        <v>20000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2.75">
      <c r="A9" s="1" t="s">
        <v>28</v>
      </c>
      <c r="B9" s="3" t="s">
        <v>21</v>
      </c>
      <c r="C9" s="2"/>
      <c r="D9" s="2"/>
      <c r="E9" s="2"/>
      <c r="F9" s="2"/>
      <c r="G9" s="2"/>
      <c r="H9" s="2"/>
      <c r="I9" s="2"/>
      <c r="J9" s="12">
        <f>20000</f>
        <v>20000</v>
      </c>
      <c r="K9" s="12">
        <f>+(1.0425)^-1</f>
        <v>0.9592326139088729</v>
      </c>
      <c r="L9" s="12">
        <f>+J9*K9</f>
        <v>19184.65227817746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2.75">
      <c r="A10" s="1" t="s">
        <v>29</v>
      </c>
      <c r="B10" s="1"/>
      <c r="C10" s="2"/>
      <c r="D10" s="2"/>
      <c r="E10" s="2"/>
      <c r="F10" s="2"/>
      <c r="G10" s="2"/>
      <c r="H10" s="2"/>
      <c r="I10" s="2"/>
      <c r="J10" s="12">
        <f>20000</f>
        <v>20000</v>
      </c>
      <c r="K10" s="12">
        <f>+(1.0425)^-2</f>
        <v>0.9201272075864488</v>
      </c>
      <c r="L10" s="12">
        <f>+J10*K10</f>
        <v>18402.544151728976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2.75">
      <c r="A11" s="1" t="s">
        <v>30</v>
      </c>
      <c r="B11" s="1">
        <v>0</v>
      </c>
      <c r="C11" s="2"/>
      <c r="D11" s="2"/>
      <c r="E11" s="2"/>
      <c r="F11" s="2"/>
      <c r="G11" s="2"/>
      <c r="H11" s="2"/>
      <c r="I11" s="2"/>
      <c r="J11" s="12">
        <f>20000</f>
        <v>20000</v>
      </c>
      <c r="K11" s="12">
        <f>+(1.0425)^-3</f>
        <v>0.8826160264618215</v>
      </c>
      <c r="L11" s="12">
        <f>+J11*K11</f>
        <v>17652.32052923643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2.75">
      <c r="A12" s="1" t="s">
        <v>31</v>
      </c>
      <c r="B12" s="1"/>
      <c r="C12" s="2"/>
      <c r="D12" s="2"/>
      <c r="E12" s="2"/>
      <c r="F12" s="2"/>
      <c r="G12" s="2"/>
      <c r="H12" s="2"/>
      <c r="I12" s="2"/>
      <c r="J12" s="12"/>
      <c r="K12" s="12"/>
      <c r="L12">
        <f>SUM(L8:L11)</f>
        <v>75239.51695914286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2.75">
      <c r="A13" s="1"/>
      <c r="B13" s="1"/>
      <c r="C13" s="2"/>
      <c r="D13" s="2"/>
      <c r="E13" s="2"/>
      <c r="F13" s="2"/>
      <c r="G13" s="2"/>
      <c r="H13" s="2"/>
      <c r="I13" s="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2.75">
      <c r="A14" s="1"/>
      <c r="B14" s="1"/>
      <c r="C14" s="2"/>
      <c r="D14" s="2"/>
      <c r="E14" s="2"/>
      <c r="F14" s="2"/>
      <c r="G14" s="2"/>
      <c r="H14" s="2"/>
      <c r="I14" s="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2.75">
      <c r="A15" s="1"/>
      <c r="B15" s="1"/>
      <c r="C15" s="2"/>
      <c r="D15" s="2"/>
      <c r="E15" s="2"/>
      <c r="F15" s="2"/>
      <c r="G15" s="2"/>
      <c r="H15" s="2"/>
      <c r="I15" s="2"/>
      <c r="J15" s="12"/>
      <c r="K15" s="12">
        <f>20000000*0.0325*45/360</f>
        <v>81250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12.75">
      <c r="A16" s="1"/>
      <c r="B16" s="1"/>
      <c r="C16" s="2"/>
      <c r="D16" s="2"/>
      <c r="E16" s="2"/>
      <c r="F16" s="2"/>
      <c r="G16" s="2"/>
      <c r="H16" s="2"/>
      <c r="I16" s="2"/>
      <c r="J16" s="12"/>
      <c r="K16" s="12">
        <f>425*250</f>
        <v>106250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12.75">
      <c r="A17" s="1" t="s">
        <v>32</v>
      </c>
      <c r="B17" s="1" t="s">
        <v>27</v>
      </c>
      <c r="C17" s="2"/>
      <c r="D17" s="2"/>
      <c r="E17" s="2"/>
      <c r="F17" s="2"/>
      <c r="G17" s="2"/>
      <c r="H17" s="2"/>
      <c r="I17" s="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2.75">
      <c r="A18" s="1"/>
      <c r="B18" s="1"/>
      <c r="C18" s="2"/>
      <c r="D18" s="2"/>
      <c r="E18" s="2"/>
      <c r="F18" s="2"/>
      <c r="G18" s="2"/>
      <c r="H18" s="2"/>
      <c r="I18" s="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8" ht="12.75">
      <c r="A19" s="1"/>
      <c r="B19" s="1"/>
      <c r="C19" s="2"/>
      <c r="D19" s="2"/>
      <c r="E19" s="2"/>
      <c r="F19" s="2"/>
      <c r="G19" s="2"/>
      <c r="H19" s="2"/>
      <c r="I19" s="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F19" t="s">
        <v>109</v>
      </c>
      <c r="AI19" s="12" t="s">
        <v>110</v>
      </c>
      <c r="AJ19" s="12"/>
      <c r="AK19" s="12"/>
      <c r="AL19" s="12"/>
    </row>
    <row r="20" spans="1:38" ht="12.75">
      <c r="A20" s="4" t="s">
        <v>33</v>
      </c>
      <c r="B20" s="4" t="s">
        <v>34</v>
      </c>
      <c r="C20" s="4" t="s">
        <v>35</v>
      </c>
      <c r="D20" s="5" t="s">
        <v>36</v>
      </c>
      <c r="E20" s="5" t="s">
        <v>100</v>
      </c>
      <c r="F20" s="5" t="s">
        <v>101</v>
      </c>
      <c r="G20" s="5" t="s">
        <v>102</v>
      </c>
      <c r="H20" s="5" t="s">
        <v>103</v>
      </c>
      <c r="I20" s="5" t="s">
        <v>104</v>
      </c>
      <c r="J20" s="5" t="s">
        <v>105</v>
      </c>
      <c r="K20" s="5" t="s">
        <v>37</v>
      </c>
      <c r="L20" s="6" t="s">
        <v>38</v>
      </c>
      <c r="M20" s="6" t="s">
        <v>39</v>
      </c>
      <c r="N20" s="6" t="s">
        <v>111</v>
      </c>
      <c r="O20" s="6"/>
      <c r="P20" s="6" t="s">
        <v>112</v>
      </c>
      <c r="Q20" s="6"/>
      <c r="R20" s="6" t="s">
        <v>113</v>
      </c>
      <c r="S20" s="6"/>
      <c r="T20" s="6" t="s">
        <v>114</v>
      </c>
      <c r="U20" s="6"/>
      <c r="V20" s="6" t="s">
        <v>115</v>
      </c>
      <c r="W20" s="6"/>
      <c r="X20" s="6" t="s">
        <v>116</v>
      </c>
      <c r="Y20" s="6"/>
      <c r="Z20" s="12"/>
      <c r="AA20" s="12"/>
      <c r="AB20" s="12"/>
      <c r="AC20" s="12"/>
      <c r="AD20" s="12"/>
      <c r="AI20" s="14" t="s">
        <v>117</v>
      </c>
      <c r="AJ20" s="14"/>
      <c r="AK20" s="14"/>
      <c r="AL20" s="14"/>
    </row>
    <row r="21" spans="1:35" ht="12.75">
      <c r="A21" s="4" t="s">
        <v>40</v>
      </c>
      <c r="B21" s="9">
        <v>809267.3</v>
      </c>
      <c r="C21" s="9">
        <v>809267.3</v>
      </c>
      <c r="D21" s="5" t="s">
        <v>41</v>
      </c>
      <c r="E21" s="5">
        <f aca="true" t="shared" si="0" ref="E21:E52">+($K21*(360/45)+0.005)*80000*45/360</f>
        <v>424.99999999999994</v>
      </c>
      <c r="F21" s="5"/>
      <c r="G21" s="5"/>
      <c r="H21" s="5"/>
      <c r="I21" s="5"/>
      <c r="J21" s="5"/>
      <c r="K21" s="5">
        <f aca="true" t="shared" si="1" ref="K21:K52">+AI21*45/360</f>
        <v>0.0046875</v>
      </c>
      <c r="L21" s="15" t="s">
        <v>41</v>
      </c>
      <c r="M21" s="6">
        <v>0</v>
      </c>
      <c r="N21" s="6"/>
      <c r="O21" s="6"/>
      <c r="P21" s="6"/>
      <c r="Q21" s="6"/>
      <c r="R21" s="6"/>
      <c r="S21" s="6"/>
      <c r="T21" s="6">
        <v>375</v>
      </c>
      <c r="U21" s="6">
        <v>375</v>
      </c>
      <c r="V21" s="6">
        <v>162.47</v>
      </c>
      <c r="W21" s="6">
        <v>162.47</v>
      </c>
      <c r="X21" s="6">
        <v>162.47</v>
      </c>
      <c r="Y21" s="6">
        <v>162.47</v>
      </c>
      <c r="Z21" s="12"/>
      <c r="AA21" s="12"/>
      <c r="AB21" s="12"/>
      <c r="AC21" s="12"/>
      <c r="AD21" s="12"/>
      <c r="AF21">
        <f ca="1">INT(1+RAND()*5)</f>
        <v>3</v>
      </c>
      <c r="AG21">
        <f ca="1">INT(1+RAND()*5)</f>
        <v>5</v>
      </c>
      <c r="AH21">
        <f ca="1">INT(1+RAND()*5)</f>
        <v>3</v>
      </c>
      <c r="AI21" s="12">
        <v>0.0375</v>
      </c>
    </row>
    <row r="22" spans="1:35" ht="12.75">
      <c r="A22" s="4" t="s">
        <v>42</v>
      </c>
      <c r="B22" s="4">
        <v>-250</v>
      </c>
      <c r="C22" s="4">
        <v>-250</v>
      </c>
      <c r="D22" s="5" t="s">
        <v>118</v>
      </c>
      <c r="E22" s="5">
        <f t="shared" si="0"/>
        <v>475</v>
      </c>
      <c r="F22" s="5"/>
      <c r="G22" s="5">
        <f>+($K21+$K22)*80000</f>
        <v>800</v>
      </c>
      <c r="H22" s="5"/>
      <c r="I22" s="5">
        <f>+MAX(G22-750,0)</f>
        <v>50</v>
      </c>
      <c r="J22" s="5">
        <f>+MAX(750-G22,0)</f>
        <v>0</v>
      </c>
      <c r="K22" s="5">
        <f t="shared" si="1"/>
        <v>0.0053125</v>
      </c>
      <c r="L22" s="15" t="s">
        <v>118</v>
      </c>
      <c r="M22" s="6">
        <v>0</v>
      </c>
      <c r="N22" s="6"/>
      <c r="O22" s="6"/>
      <c r="P22" s="6"/>
      <c r="Q22" s="6"/>
      <c r="R22" s="6"/>
      <c r="S22" s="6"/>
      <c r="T22" s="6">
        <v>375</v>
      </c>
      <c r="U22" s="6">
        <v>375</v>
      </c>
      <c r="V22" s="6">
        <v>125.36</v>
      </c>
      <c r="W22" s="6">
        <v>125.36</v>
      </c>
      <c r="X22" s="6">
        <v>125.36</v>
      </c>
      <c r="Y22" s="6">
        <v>125.36</v>
      </c>
      <c r="Z22" s="12"/>
      <c r="AA22" s="12"/>
      <c r="AB22" s="12"/>
      <c r="AC22" s="12"/>
      <c r="AD22" s="12"/>
      <c r="AE22" s="12"/>
      <c r="AF22">
        <f aca="true" ca="1" t="shared" si="2" ref="AF22:AH52">INT(1+RAND()*5)</f>
        <v>4</v>
      </c>
      <c r="AG22">
        <f ca="1" t="shared" si="2"/>
        <v>5</v>
      </c>
      <c r="AH22">
        <f ca="1" t="shared" si="2"/>
        <v>1</v>
      </c>
      <c r="AI22">
        <f>IF($AF22=1,0.0275,IF($AF22=2,0.0325,IF($AF22=3,0.0375,IF($AF22=4,0.0425,IF($AF22=5,0.0475)))))</f>
        <v>0.0425</v>
      </c>
    </row>
    <row r="23" spans="1:35" ht="12.75">
      <c r="A23" s="4" t="s">
        <v>45</v>
      </c>
      <c r="B23" s="4">
        <v>0</v>
      </c>
      <c r="C23" s="4">
        <v>0</v>
      </c>
      <c r="D23" s="5" t="s">
        <v>119</v>
      </c>
      <c r="E23" s="5">
        <f t="shared" si="0"/>
        <v>199.99999999999997</v>
      </c>
      <c r="F23" s="5">
        <f>+$K23*80000</f>
        <v>149.99999999999997</v>
      </c>
      <c r="G23" s="5"/>
      <c r="H23" s="5">
        <f>+$K23*80000</f>
        <v>149.99999999999997</v>
      </c>
      <c r="I23" s="5"/>
      <c r="J23" s="5"/>
      <c r="K23" s="5">
        <f t="shared" si="1"/>
        <v>0.0018749999999999997</v>
      </c>
      <c r="L23" s="15" t="s">
        <v>119</v>
      </c>
      <c r="M23" s="6">
        <v>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2"/>
      <c r="AA23" s="12"/>
      <c r="AB23" s="12"/>
      <c r="AC23" s="12"/>
      <c r="AD23" s="12"/>
      <c r="AE23" s="12"/>
      <c r="AF23">
        <f ca="1" t="shared" si="2"/>
        <v>4</v>
      </c>
      <c r="AG23">
        <f ca="1" t="shared" si="2"/>
        <v>1</v>
      </c>
      <c r="AH23">
        <f ca="1" t="shared" si="2"/>
        <v>5</v>
      </c>
      <c r="AI23">
        <f>IF($AG23=1,0.015,IF($AG23=2,0.0275,IF($AG23=3,0.0375,IF($AG23=4,0.0475,IF($AG23=5,0.06)))))</f>
        <v>0.015</v>
      </c>
    </row>
    <row r="24" spans="1:35" ht="12.75">
      <c r="A24" s="4" t="s">
        <v>47</v>
      </c>
      <c r="B24" s="4">
        <v>0</v>
      </c>
      <c r="C24" s="4">
        <v>0</v>
      </c>
      <c r="D24" s="5" t="s">
        <v>120</v>
      </c>
      <c r="E24" s="5">
        <f t="shared" si="0"/>
        <v>75</v>
      </c>
      <c r="F24" s="5"/>
      <c r="G24" s="5">
        <f>+($K$21+$K24)*80000</f>
        <v>400</v>
      </c>
      <c r="H24" s="5"/>
      <c r="I24" s="5">
        <f>+MAX(G24-750,0)</f>
        <v>0</v>
      </c>
      <c r="J24" s="5">
        <f>+MAX(750-G24,0)</f>
        <v>350</v>
      </c>
      <c r="K24" s="5">
        <f t="shared" si="1"/>
        <v>0.0003125</v>
      </c>
      <c r="L24" s="15" t="s">
        <v>120</v>
      </c>
      <c r="M24" s="6">
        <v>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2"/>
      <c r="AA24" s="12"/>
      <c r="AB24" s="12"/>
      <c r="AC24" s="12"/>
      <c r="AD24" s="12"/>
      <c r="AE24" s="12"/>
      <c r="AF24">
        <f ca="1" t="shared" si="2"/>
        <v>2</v>
      </c>
      <c r="AG24">
        <f ca="1" t="shared" si="2"/>
        <v>3</v>
      </c>
      <c r="AH24">
        <f ca="1" t="shared" si="2"/>
        <v>1</v>
      </c>
      <c r="AI24">
        <f>IF($AH24=1,0.0025,IF($AH24=2,0.0075,IF($AH24=3,0.0375,IF($AH24=4,0.055,IF($AH24=5,0.085)))))</f>
        <v>0.0025</v>
      </c>
    </row>
    <row r="25" spans="1:35" ht="12.75">
      <c r="A25" s="4" t="s">
        <v>49</v>
      </c>
      <c r="B25" s="4">
        <v>0</v>
      </c>
      <c r="C25" s="4">
        <v>0</v>
      </c>
      <c r="D25" s="5" t="s">
        <v>43</v>
      </c>
      <c r="E25" s="5">
        <f t="shared" si="0"/>
        <v>424.99999999999994</v>
      </c>
      <c r="F25" s="5"/>
      <c r="G25" s="5"/>
      <c r="H25" s="5"/>
      <c r="I25" s="5"/>
      <c r="J25" s="5"/>
      <c r="K25" s="5">
        <f t="shared" si="1"/>
        <v>0.0046875</v>
      </c>
      <c r="L25" s="15" t="s">
        <v>43</v>
      </c>
      <c r="M25" s="6">
        <v>0</v>
      </c>
      <c r="N25" s="6"/>
      <c r="O25" s="6"/>
      <c r="P25" s="6"/>
      <c r="Q25" s="6"/>
      <c r="R25" s="6"/>
      <c r="S25" s="6"/>
      <c r="T25" s="6">
        <v>375</v>
      </c>
      <c r="U25" s="6">
        <v>375</v>
      </c>
      <c r="V25" s="6">
        <v>162.47</v>
      </c>
      <c r="W25" s="6">
        <v>162.47</v>
      </c>
      <c r="X25" s="6">
        <v>162.47</v>
      </c>
      <c r="Y25" s="6">
        <v>162.47</v>
      </c>
      <c r="Z25" s="12"/>
      <c r="AA25" s="12"/>
      <c r="AB25" s="12"/>
      <c r="AC25" s="12"/>
      <c r="AD25" s="12"/>
      <c r="AE25" s="12"/>
      <c r="AF25">
        <f ca="1" t="shared" si="2"/>
        <v>5</v>
      </c>
      <c r="AG25">
        <f ca="1" t="shared" si="2"/>
        <v>1</v>
      </c>
      <c r="AH25">
        <f ca="1" t="shared" si="2"/>
        <v>5</v>
      </c>
      <c r="AI25" s="12">
        <v>0.0375</v>
      </c>
    </row>
    <row r="26" spans="1:35" ht="12.75">
      <c r="A26" s="4" t="s">
        <v>51</v>
      </c>
      <c r="B26" s="4">
        <v>0</v>
      </c>
      <c r="C26" s="4">
        <v>0</v>
      </c>
      <c r="D26" s="5" t="s">
        <v>118</v>
      </c>
      <c r="E26" s="5">
        <f t="shared" si="0"/>
        <v>475</v>
      </c>
      <c r="F26" s="5"/>
      <c r="G26" s="5">
        <f>+($K25+$K26)*80000</f>
        <v>800</v>
      </c>
      <c r="H26" s="5"/>
      <c r="I26" s="5">
        <f>+MAX(G26-750,0)</f>
        <v>50</v>
      </c>
      <c r="J26" s="5">
        <f>+MAX(750-G26,0)</f>
        <v>0</v>
      </c>
      <c r="K26" s="5">
        <f t="shared" si="1"/>
        <v>0.0053125</v>
      </c>
      <c r="L26" s="15" t="s">
        <v>118</v>
      </c>
      <c r="M26" s="6">
        <v>0</v>
      </c>
      <c r="N26" s="6"/>
      <c r="O26" s="6"/>
      <c r="P26" s="6"/>
      <c r="Q26" s="6"/>
      <c r="R26" s="6"/>
      <c r="S26" s="6"/>
      <c r="T26" s="6">
        <v>375</v>
      </c>
      <c r="U26" s="6">
        <v>375</v>
      </c>
      <c r="V26" s="6">
        <v>125.36</v>
      </c>
      <c r="W26" s="6">
        <v>125.36</v>
      </c>
      <c r="X26" s="6">
        <v>125.36</v>
      </c>
      <c r="Y26" s="6">
        <v>125.36</v>
      </c>
      <c r="Z26" s="12"/>
      <c r="AA26" s="12"/>
      <c r="AB26" s="12"/>
      <c r="AC26" s="12"/>
      <c r="AD26" s="12"/>
      <c r="AE26" s="12"/>
      <c r="AF26">
        <f ca="1" t="shared" si="2"/>
        <v>4</v>
      </c>
      <c r="AG26">
        <f ca="1" t="shared" si="2"/>
        <v>4</v>
      </c>
      <c r="AH26">
        <f ca="1" t="shared" si="2"/>
        <v>3</v>
      </c>
      <c r="AI26">
        <f>IF($AF26=1,0.0275,IF($AF26=2,0.0325,IF($AF26=3,0.0375,IF($AF26=4,0.0425,IF($AF26=5,0.0475)))))</f>
        <v>0.0425</v>
      </c>
    </row>
    <row r="27" spans="1:35" ht="12.75">
      <c r="A27" s="4" t="s">
        <v>53</v>
      </c>
      <c r="B27" s="4">
        <v>0</v>
      </c>
      <c r="C27" s="4">
        <v>0</v>
      </c>
      <c r="D27" s="5" t="s">
        <v>119</v>
      </c>
      <c r="E27" s="5">
        <f t="shared" si="0"/>
        <v>649.9999999999999</v>
      </c>
      <c r="F27" s="5">
        <f>+$K27*80000</f>
        <v>599.9999999999999</v>
      </c>
      <c r="G27" s="5"/>
      <c r="H27" s="5">
        <f>+$K27*80000</f>
        <v>599.9999999999999</v>
      </c>
      <c r="I27" s="5"/>
      <c r="J27" s="5"/>
      <c r="K27" s="5">
        <f t="shared" si="1"/>
        <v>0.007499999999999999</v>
      </c>
      <c r="L27" s="15" t="s">
        <v>119</v>
      </c>
      <c r="M27" s="6">
        <v>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2"/>
      <c r="AA27" s="12"/>
      <c r="AB27" s="12"/>
      <c r="AC27" s="12"/>
      <c r="AD27" s="12"/>
      <c r="AE27" s="12"/>
      <c r="AF27">
        <f ca="1" t="shared" si="2"/>
        <v>1</v>
      </c>
      <c r="AG27">
        <f ca="1" t="shared" si="2"/>
        <v>5</v>
      </c>
      <c r="AH27">
        <f ca="1" t="shared" si="2"/>
        <v>5</v>
      </c>
      <c r="AI27">
        <f>IF($AG27=1,0.015,IF($AG27=2,0.0275,IF($AG27=3,0.0375,IF($AG27=4,0.0475,IF($AG27=5,0.06)))))</f>
        <v>0.06</v>
      </c>
    </row>
    <row r="28" spans="1:35" ht="12.75">
      <c r="A28" s="4" t="s">
        <v>55</v>
      </c>
      <c r="B28" s="4">
        <v>3</v>
      </c>
      <c r="C28" s="4">
        <v>3</v>
      </c>
      <c r="D28" s="5" t="s">
        <v>120</v>
      </c>
      <c r="E28" s="5">
        <f t="shared" si="0"/>
        <v>424.99999999999994</v>
      </c>
      <c r="F28" s="5"/>
      <c r="G28" s="5">
        <f>+($K25+$K28)*80000</f>
        <v>750</v>
      </c>
      <c r="H28" s="5"/>
      <c r="I28" s="5">
        <f>+MAX(G28-750,0)</f>
        <v>0</v>
      </c>
      <c r="J28" s="5">
        <f>+MAX(750-G28,0)</f>
        <v>0</v>
      </c>
      <c r="K28" s="5">
        <f t="shared" si="1"/>
        <v>0.0046875</v>
      </c>
      <c r="L28" s="15" t="s">
        <v>120</v>
      </c>
      <c r="M28" s="6">
        <v>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2"/>
      <c r="AA28" s="12"/>
      <c r="AB28" s="12"/>
      <c r="AC28" s="12"/>
      <c r="AD28" s="12"/>
      <c r="AE28" s="12"/>
      <c r="AF28">
        <f ca="1" t="shared" si="2"/>
        <v>4</v>
      </c>
      <c r="AG28">
        <f ca="1" t="shared" si="2"/>
        <v>3</v>
      </c>
      <c r="AH28">
        <f ca="1" t="shared" si="2"/>
        <v>3</v>
      </c>
      <c r="AI28">
        <f>IF($AH28=1,0.0025,IF($AH28=2,0.0075,IF($AH28=3,0.0375,IF($AH28=4,0.055,IF($AH28=5,0.085)))))</f>
        <v>0.0375</v>
      </c>
    </row>
    <row r="29" spans="1:35" ht="12.75">
      <c r="A29" s="4" t="s">
        <v>57</v>
      </c>
      <c r="B29" s="4">
        <v>3</v>
      </c>
      <c r="C29" s="4">
        <v>3</v>
      </c>
      <c r="D29" s="5" t="s">
        <v>46</v>
      </c>
      <c r="E29" s="5">
        <f t="shared" si="0"/>
        <v>424.99999999999994</v>
      </c>
      <c r="F29" s="5"/>
      <c r="G29" s="5"/>
      <c r="H29" s="5"/>
      <c r="I29" s="5"/>
      <c r="J29" s="5"/>
      <c r="K29" s="5">
        <f t="shared" si="1"/>
        <v>0.0046875</v>
      </c>
      <c r="L29" s="15" t="s">
        <v>46</v>
      </c>
      <c r="M29" s="6">
        <v>0</v>
      </c>
      <c r="N29" s="6"/>
      <c r="O29" s="6"/>
      <c r="P29" s="6"/>
      <c r="Q29" s="6"/>
      <c r="R29" s="6"/>
      <c r="S29" s="6"/>
      <c r="T29" s="6">
        <v>375</v>
      </c>
      <c r="U29" s="6">
        <v>375</v>
      </c>
      <c r="V29" s="6">
        <v>162.47</v>
      </c>
      <c r="W29" s="6">
        <v>162.47</v>
      </c>
      <c r="X29" s="6">
        <v>162.47</v>
      </c>
      <c r="Y29" s="6">
        <v>162.47</v>
      </c>
      <c r="Z29" s="12"/>
      <c r="AA29" s="12"/>
      <c r="AB29" s="12"/>
      <c r="AC29" s="12"/>
      <c r="AD29" s="12"/>
      <c r="AE29" s="12"/>
      <c r="AF29">
        <f ca="1" t="shared" si="2"/>
        <v>3</v>
      </c>
      <c r="AG29">
        <f ca="1" t="shared" si="2"/>
        <v>5</v>
      </c>
      <c r="AH29">
        <f ca="1" t="shared" si="2"/>
        <v>3</v>
      </c>
      <c r="AI29" s="12">
        <v>0.0375</v>
      </c>
    </row>
    <row r="30" spans="1:35" ht="12.75">
      <c r="A30" s="4" t="s">
        <v>59</v>
      </c>
      <c r="B30" s="4">
        <v>3</v>
      </c>
      <c r="C30" s="4">
        <v>3</v>
      </c>
      <c r="D30" s="5" t="s">
        <v>118</v>
      </c>
      <c r="E30" s="5">
        <f t="shared" si="0"/>
        <v>325</v>
      </c>
      <c r="F30" s="5"/>
      <c r="G30" s="5">
        <f>+($K29+$K30)*80000</f>
        <v>650</v>
      </c>
      <c r="H30" s="5"/>
      <c r="I30" s="5">
        <f>+MAX(G30-750,0)</f>
        <v>0</v>
      </c>
      <c r="J30" s="5">
        <f>+MAX(750-G30,0)</f>
        <v>100</v>
      </c>
      <c r="K30" s="5">
        <f t="shared" si="1"/>
        <v>0.0034375</v>
      </c>
      <c r="L30" s="15" t="s">
        <v>118</v>
      </c>
      <c r="M30" s="6">
        <v>0</v>
      </c>
      <c r="N30" s="6"/>
      <c r="O30" s="6"/>
      <c r="P30" s="6"/>
      <c r="Q30" s="6"/>
      <c r="R30" s="6"/>
      <c r="S30" s="6"/>
      <c r="T30" s="6">
        <v>375</v>
      </c>
      <c r="U30" s="6">
        <v>375</v>
      </c>
      <c r="V30" s="6">
        <v>125.36</v>
      </c>
      <c r="W30" s="6">
        <v>125.36</v>
      </c>
      <c r="X30" s="6">
        <v>125.36</v>
      </c>
      <c r="Y30" s="6">
        <v>125.36</v>
      </c>
      <c r="Z30" s="12"/>
      <c r="AA30" s="12"/>
      <c r="AB30" s="12"/>
      <c r="AC30" s="12"/>
      <c r="AD30" s="12"/>
      <c r="AE30" s="12"/>
      <c r="AF30">
        <f ca="1" t="shared" si="2"/>
        <v>1</v>
      </c>
      <c r="AG30">
        <f ca="1" t="shared" si="2"/>
        <v>1</v>
      </c>
      <c r="AH30">
        <f ca="1" t="shared" si="2"/>
        <v>5</v>
      </c>
      <c r="AI30">
        <f>IF($AF30=1,0.0275,IF($AF30=2,0.0325,IF($AF30=3,0.0375,IF($AF30=4,0.0425,IF($AF30=5,0.0475)))))</f>
        <v>0.0275</v>
      </c>
    </row>
    <row r="31" spans="1:35" ht="12.75">
      <c r="A31" s="4" t="s">
        <v>61</v>
      </c>
      <c r="B31" s="4">
        <v>2</v>
      </c>
      <c r="C31" s="4">
        <v>2</v>
      </c>
      <c r="D31" s="5" t="s">
        <v>119</v>
      </c>
      <c r="E31" s="5">
        <f t="shared" si="0"/>
        <v>199.99999999999997</v>
      </c>
      <c r="F31" s="5">
        <f>+$K31*80000</f>
        <v>149.99999999999997</v>
      </c>
      <c r="G31" s="5"/>
      <c r="H31" s="5">
        <f>+$K31*80000</f>
        <v>149.99999999999997</v>
      </c>
      <c r="I31" s="5"/>
      <c r="J31" s="5"/>
      <c r="K31" s="5">
        <f t="shared" si="1"/>
        <v>0.0018749999999999997</v>
      </c>
      <c r="L31" s="15" t="s">
        <v>119</v>
      </c>
      <c r="M31" s="6">
        <v>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2"/>
      <c r="AA31" s="12"/>
      <c r="AB31" s="12"/>
      <c r="AC31" s="12"/>
      <c r="AD31" s="12"/>
      <c r="AE31" s="12"/>
      <c r="AF31">
        <f ca="1" t="shared" si="2"/>
        <v>2</v>
      </c>
      <c r="AG31">
        <f ca="1" t="shared" si="2"/>
        <v>1</v>
      </c>
      <c r="AH31">
        <f ca="1" t="shared" si="2"/>
        <v>1</v>
      </c>
      <c r="AI31">
        <f>IF($AG31=1,0.015,IF($AG31=2,0.0275,IF($AG31=3,0.0375,IF($AG31=4,0.0475,IF($AG31=5,0.06)))))</f>
        <v>0.015</v>
      </c>
    </row>
    <row r="32" spans="1:35" ht="12.75">
      <c r="A32" s="4" t="s">
        <v>63</v>
      </c>
      <c r="B32" s="4">
        <v>2</v>
      </c>
      <c r="C32" s="4">
        <v>2</v>
      </c>
      <c r="D32" s="5" t="s">
        <v>120</v>
      </c>
      <c r="E32" s="5">
        <f t="shared" si="0"/>
        <v>600</v>
      </c>
      <c r="F32" s="5"/>
      <c r="G32" s="5">
        <f>+($K29+$K32)*80000</f>
        <v>925</v>
      </c>
      <c r="H32" s="5"/>
      <c r="I32" s="5">
        <f>+MAX(G32-750,0)</f>
        <v>175</v>
      </c>
      <c r="J32" s="5">
        <f>+MAX(750-G32,0)</f>
        <v>0</v>
      </c>
      <c r="K32" s="5">
        <f t="shared" si="1"/>
        <v>0.006875</v>
      </c>
      <c r="L32" s="15" t="s">
        <v>120</v>
      </c>
      <c r="M32" s="6">
        <v>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2"/>
      <c r="AA32" s="12"/>
      <c r="AB32" s="12"/>
      <c r="AC32" s="12"/>
      <c r="AD32" s="12"/>
      <c r="AE32" s="12"/>
      <c r="AF32">
        <f ca="1" t="shared" si="2"/>
        <v>5</v>
      </c>
      <c r="AG32">
        <f ca="1" t="shared" si="2"/>
        <v>3</v>
      </c>
      <c r="AH32">
        <f ca="1" t="shared" si="2"/>
        <v>4</v>
      </c>
      <c r="AI32">
        <f>IF($AH32=1,0.0025,IF($AH32=2,0.0075,IF($AH32=3,0.0375,IF($AH32=4,0.055,IF($AH32=5,0.085)))))</f>
        <v>0.055</v>
      </c>
    </row>
    <row r="33" spans="1:35" ht="12.75">
      <c r="A33" s="4" t="s">
        <v>65</v>
      </c>
      <c r="B33" s="4">
        <v>2</v>
      </c>
      <c r="C33" s="4">
        <v>2</v>
      </c>
      <c r="D33" s="5" t="s">
        <v>48</v>
      </c>
      <c r="E33" s="5">
        <f t="shared" si="0"/>
        <v>424.99999999999994</v>
      </c>
      <c r="F33" s="5"/>
      <c r="G33" s="5"/>
      <c r="H33" s="5"/>
      <c r="I33" s="5"/>
      <c r="J33" s="5"/>
      <c r="K33" s="5">
        <f t="shared" si="1"/>
        <v>0.0046875</v>
      </c>
      <c r="L33" s="15" t="s">
        <v>48</v>
      </c>
      <c r="M33" s="6">
        <v>0</v>
      </c>
      <c r="N33" s="6"/>
      <c r="O33" s="6"/>
      <c r="P33" s="6"/>
      <c r="Q33" s="6"/>
      <c r="R33" s="6"/>
      <c r="S33" s="6"/>
      <c r="T33" s="6">
        <v>375</v>
      </c>
      <c r="U33" s="6">
        <v>375</v>
      </c>
      <c r="V33" s="6">
        <v>162.47</v>
      </c>
      <c r="W33" s="6">
        <v>162.47</v>
      </c>
      <c r="X33" s="6">
        <v>162.47</v>
      </c>
      <c r="Y33" s="6">
        <v>162.47</v>
      </c>
      <c r="Z33" s="12"/>
      <c r="AA33" s="12"/>
      <c r="AB33" s="12"/>
      <c r="AC33" s="12"/>
      <c r="AD33" s="12"/>
      <c r="AE33" s="12"/>
      <c r="AF33">
        <f ca="1" t="shared" si="2"/>
        <v>1</v>
      </c>
      <c r="AG33">
        <f ca="1" t="shared" si="2"/>
        <v>3</v>
      </c>
      <c r="AH33">
        <f ca="1" t="shared" si="2"/>
        <v>4</v>
      </c>
      <c r="AI33" s="12">
        <v>0.0375</v>
      </c>
    </row>
    <row r="34" spans="1:35" ht="12.75">
      <c r="A34" s="4" t="s">
        <v>67</v>
      </c>
      <c r="B34" s="4">
        <v>275000</v>
      </c>
      <c r="C34" s="4">
        <v>275000</v>
      </c>
      <c r="D34" s="5" t="s">
        <v>118</v>
      </c>
      <c r="E34" s="5">
        <f t="shared" si="0"/>
        <v>325</v>
      </c>
      <c r="F34" s="5"/>
      <c r="G34" s="5">
        <f>+($K33+$K34)*80000</f>
        <v>650</v>
      </c>
      <c r="H34" s="5"/>
      <c r="I34" s="5">
        <f>+MAX(G34-750,0)</f>
        <v>0</v>
      </c>
      <c r="J34" s="5">
        <f>+MAX(750-G34,0)</f>
        <v>100</v>
      </c>
      <c r="K34" s="5">
        <f t="shared" si="1"/>
        <v>0.0034375</v>
      </c>
      <c r="L34" s="15" t="s">
        <v>118</v>
      </c>
      <c r="M34" s="6">
        <v>0</v>
      </c>
      <c r="N34" s="6"/>
      <c r="O34" s="6"/>
      <c r="P34" s="6"/>
      <c r="Q34" s="6"/>
      <c r="R34" s="6"/>
      <c r="S34" s="6"/>
      <c r="T34" s="6">
        <v>375</v>
      </c>
      <c r="U34" s="6">
        <v>375</v>
      </c>
      <c r="V34" s="6">
        <v>125.36</v>
      </c>
      <c r="W34" s="6">
        <v>125.36</v>
      </c>
      <c r="X34" s="6">
        <v>125.36</v>
      </c>
      <c r="Y34" s="6">
        <v>125.36</v>
      </c>
      <c r="Z34" s="12"/>
      <c r="AA34" s="12"/>
      <c r="AB34" s="12"/>
      <c r="AC34" s="12"/>
      <c r="AD34" s="12"/>
      <c r="AE34" s="12"/>
      <c r="AF34">
        <f ca="1" t="shared" si="2"/>
        <v>1</v>
      </c>
      <c r="AG34">
        <f ca="1" t="shared" si="2"/>
        <v>4</v>
      </c>
      <c r="AH34">
        <f ca="1" t="shared" si="2"/>
        <v>1</v>
      </c>
      <c r="AI34">
        <f>IF($AF34=1,0.0275,IF($AF34=2,0.0325,IF($AF34=3,0.0375,IF($AF34=4,0.0425,IF($AF34=5,0.0475)))))</f>
        <v>0.0275</v>
      </c>
    </row>
    <row r="35" spans="1:35" ht="12.75">
      <c r="A35" s="4" t="s">
        <v>69</v>
      </c>
      <c r="B35" s="4">
        <v>-10</v>
      </c>
      <c r="C35" s="4">
        <v>-10</v>
      </c>
      <c r="D35" s="5" t="s">
        <v>119</v>
      </c>
      <c r="E35" s="5">
        <f t="shared" si="0"/>
        <v>525</v>
      </c>
      <c r="F35" s="5">
        <f>+$K35*80000</f>
        <v>475</v>
      </c>
      <c r="G35" s="5"/>
      <c r="H35" s="5">
        <f>+$K35*80000</f>
        <v>475</v>
      </c>
      <c r="I35" s="5"/>
      <c r="J35" s="5"/>
      <c r="K35" s="5">
        <f t="shared" si="1"/>
        <v>0.0059375</v>
      </c>
      <c r="L35" s="15" t="s">
        <v>119</v>
      </c>
      <c r="M35" s="6">
        <v>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  <c r="AA35" s="12"/>
      <c r="AB35" s="12"/>
      <c r="AC35" s="12"/>
      <c r="AD35" s="12"/>
      <c r="AE35" s="12"/>
      <c r="AF35">
        <f ca="1" t="shared" si="2"/>
        <v>4</v>
      </c>
      <c r="AG35">
        <f ca="1" t="shared" si="2"/>
        <v>4</v>
      </c>
      <c r="AH35">
        <f ca="1" t="shared" si="2"/>
        <v>2</v>
      </c>
      <c r="AI35">
        <f>IF($AG35=1,0.015,IF($AG35=2,0.0275,IF($AG35=3,0.0375,IF($AG35=4,0.0475,IF($AG35=5,0.06)))))</f>
        <v>0.0475</v>
      </c>
    </row>
    <row r="36" spans="1:35" ht="12.75">
      <c r="A36" s="4" t="s">
        <v>71</v>
      </c>
      <c r="B36" s="4">
        <v>1000000</v>
      </c>
      <c r="C36" s="4">
        <v>1000000</v>
      </c>
      <c r="D36" s="5" t="s">
        <v>120</v>
      </c>
      <c r="E36" s="5">
        <f t="shared" si="0"/>
        <v>75</v>
      </c>
      <c r="F36" s="5"/>
      <c r="G36" s="5">
        <f>+($K33+$K36)*80000</f>
        <v>400</v>
      </c>
      <c r="H36" s="5"/>
      <c r="I36" s="5">
        <f>+MAX(G36-750,0)</f>
        <v>0</v>
      </c>
      <c r="J36" s="5">
        <f>+MAX(750-G36,0)</f>
        <v>350</v>
      </c>
      <c r="K36" s="5">
        <f t="shared" si="1"/>
        <v>0.0003125</v>
      </c>
      <c r="L36" s="15" t="s">
        <v>120</v>
      </c>
      <c r="M36" s="6">
        <v>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2"/>
      <c r="AA36" s="12"/>
      <c r="AB36" s="12"/>
      <c r="AC36" s="12"/>
      <c r="AD36" s="12"/>
      <c r="AE36" s="12"/>
      <c r="AF36">
        <f ca="1" t="shared" si="2"/>
        <v>2</v>
      </c>
      <c r="AG36">
        <f ca="1" t="shared" si="2"/>
        <v>1</v>
      </c>
      <c r="AH36">
        <f ca="1" t="shared" si="2"/>
        <v>1</v>
      </c>
      <c r="AI36">
        <f>IF($AH36=1,0.0025,IF($AH36=2,0.0075,IF($AH36=3,0.0375,IF($AH36=4,0.055,IF($AH36=5,0.085)))))</f>
        <v>0.0025</v>
      </c>
    </row>
    <row r="37" spans="1:35" ht="12.75">
      <c r="A37" s="4" t="s">
        <v>73</v>
      </c>
      <c r="B37" s="4">
        <v>10</v>
      </c>
      <c r="C37" s="4">
        <v>10</v>
      </c>
      <c r="D37" s="5" t="s">
        <v>50</v>
      </c>
      <c r="E37" s="5">
        <f t="shared" si="0"/>
        <v>424.99999999999994</v>
      </c>
      <c r="F37" s="5"/>
      <c r="G37" s="5"/>
      <c r="H37" s="5"/>
      <c r="I37" s="5"/>
      <c r="J37" s="5"/>
      <c r="K37" s="5">
        <f t="shared" si="1"/>
        <v>0.0046875</v>
      </c>
      <c r="L37" s="15" t="s">
        <v>50</v>
      </c>
      <c r="M37" s="6">
        <v>0</v>
      </c>
      <c r="N37" s="6"/>
      <c r="O37" s="6"/>
      <c r="P37" s="6"/>
      <c r="Q37" s="6"/>
      <c r="R37" s="6"/>
      <c r="S37" s="6"/>
      <c r="T37" s="6">
        <v>375</v>
      </c>
      <c r="U37" s="6">
        <v>375</v>
      </c>
      <c r="V37" s="6">
        <v>162.47</v>
      </c>
      <c r="W37" s="6">
        <v>162.47</v>
      </c>
      <c r="X37" s="6">
        <v>162.47</v>
      </c>
      <c r="Y37" s="6">
        <v>162.47</v>
      </c>
      <c r="Z37" s="12"/>
      <c r="AA37" s="12"/>
      <c r="AB37" s="12"/>
      <c r="AC37" s="12"/>
      <c r="AD37" s="12"/>
      <c r="AE37" s="12"/>
      <c r="AF37">
        <f ca="1" t="shared" si="2"/>
        <v>1</v>
      </c>
      <c r="AG37">
        <f ca="1" t="shared" si="2"/>
        <v>3</v>
      </c>
      <c r="AH37">
        <f ca="1" t="shared" si="2"/>
        <v>3</v>
      </c>
      <c r="AI37" s="12">
        <v>0.0375</v>
      </c>
    </row>
    <row r="38" spans="1:35" ht="12.75">
      <c r="A38" s="4" t="s">
        <v>75</v>
      </c>
      <c r="B38" s="4">
        <v>3.1034482758620694</v>
      </c>
      <c r="C38" s="4">
        <v>3.1034482758620694</v>
      </c>
      <c r="D38" s="5" t="s">
        <v>118</v>
      </c>
      <c r="E38" s="5">
        <f t="shared" si="0"/>
        <v>375</v>
      </c>
      <c r="F38" s="5"/>
      <c r="G38" s="5">
        <f>+($K37+$K38)*80000</f>
        <v>700.0000000000001</v>
      </c>
      <c r="H38" s="5"/>
      <c r="I38" s="5">
        <f>+MAX(G38-750,0)</f>
        <v>0</v>
      </c>
      <c r="J38" s="5">
        <f>+MAX(750-G38,0)</f>
        <v>49.999999999999886</v>
      </c>
      <c r="K38" s="5">
        <f t="shared" si="1"/>
        <v>0.0040625</v>
      </c>
      <c r="L38" s="15" t="s">
        <v>118</v>
      </c>
      <c r="M38" s="6">
        <v>0</v>
      </c>
      <c r="N38" s="6"/>
      <c r="O38" s="6"/>
      <c r="P38" s="6"/>
      <c r="Q38" s="6"/>
      <c r="R38" s="6"/>
      <c r="S38" s="6"/>
      <c r="T38" s="6">
        <v>375</v>
      </c>
      <c r="U38" s="6">
        <v>375</v>
      </c>
      <c r="V38" s="6">
        <v>125.36</v>
      </c>
      <c r="W38" s="6">
        <v>125.36</v>
      </c>
      <c r="X38" s="6">
        <v>125.36</v>
      </c>
      <c r="Y38" s="6">
        <v>125.36</v>
      </c>
      <c r="Z38" s="12"/>
      <c r="AA38" s="12"/>
      <c r="AB38" s="12"/>
      <c r="AC38" s="12"/>
      <c r="AD38" s="12"/>
      <c r="AE38" s="12"/>
      <c r="AF38">
        <f ca="1" t="shared" si="2"/>
        <v>2</v>
      </c>
      <c r="AG38">
        <f ca="1" t="shared" si="2"/>
        <v>5</v>
      </c>
      <c r="AH38">
        <f ca="1" t="shared" si="2"/>
        <v>3</v>
      </c>
      <c r="AI38">
        <f>IF($AF38=1,0.0275,IF($AF38=2,0.0325,IF($AF38=3,0.0375,IF($AF38=4,0.0425,IF($AF38=5,0.0475)))))</f>
        <v>0.0325</v>
      </c>
    </row>
    <row r="39" spans="1:35" ht="12.75">
      <c r="A39" s="4" t="s">
        <v>77</v>
      </c>
      <c r="B39" s="4">
        <v>6.896551724137931E-06</v>
      </c>
      <c r="C39" s="4">
        <v>6.896551724137931E-06</v>
      </c>
      <c r="D39" s="5" t="s">
        <v>119</v>
      </c>
      <c r="E39" s="5">
        <f t="shared" si="0"/>
        <v>649.9999999999999</v>
      </c>
      <c r="F39" s="5">
        <f>+$K39*80000</f>
        <v>599.9999999999999</v>
      </c>
      <c r="G39" s="5"/>
      <c r="H39" s="5">
        <f>+$K39*80000</f>
        <v>599.9999999999999</v>
      </c>
      <c r="I39" s="5"/>
      <c r="J39" s="5"/>
      <c r="K39" s="5">
        <f t="shared" si="1"/>
        <v>0.007499999999999999</v>
      </c>
      <c r="L39" s="15" t="s">
        <v>119</v>
      </c>
      <c r="M39" s="6"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2"/>
      <c r="AA39" s="12"/>
      <c r="AB39" s="12"/>
      <c r="AC39" s="12"/>
      <c r="AD39" s="12"/>
      <c r="AE39" s="12"/>
      <c r="AF39">
        <f ca="1" t="shared" si="2"/>
        <v>2</v>
      </c>
      <c r="AG39">
        <f ca="1" t="shared" si="2"/>
        <v>5</v>
      </c>
      <c r="AH39">
        <f ca="1" t="shared" si="2"/>
        <v>2</v>
      </c>
      <c r="AI39">
        <f>IF($AG39=1,0.015,IF($AG39=2,0.0275,IF($AG39=3,0.0375,IF($AG39=4,0.0475,IF($AG39=5,0.06)))))</f>
        <v>0.06</v>
      </c>
    </row>
    <row r="40" spans="1:35" ht="12.75">
      <c r="A40" s="4" t="s">
        <v>79</v>
      </c>
      <c r="B40" s="4">
        <v>0</v>
      </c>
      <c r="C40" s="4">
        <v>0</v>
      </c>
      <c r="D40" s="5" t="s">
        <v>120</v>
      </c>
      <c r="E40" s="5">
        <f t="shared" si="0"/>
        <v>900.0000000000001</v>
      </c>
      <c r="F40" s="5"/>
      <c r="G40" s="5">
        <f>+($K37+$K40)*80000</f>
        <v>1225</v>
      </c>
      <c r="H40" s="5"/>
      <c r="I40" s="5">
        <f>+MAX(G40-750,0)</f>
        <v>475</v>
      </c>
      <c r="J40" s="5">
        <f>+MAX(750-G40,0)</f>
        <v>0</v>
      </c>
      <c r="K40" s="5">
        <f t="shared" si="1"/>
        <v>0.010625</v>
      </c>
      <c r="L40" s="15" t="s">
        <v>120</v>
      </c>
      <c r="M40" s="6">
        <v>0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2"/>
      <c r="AA40" s="12"/>
      <c r="AB40" s="12"/>
      <c r="AC40" s="12"/>
      <c r="AD40" s="12"/>
      <c r="AE40" s="12"/>
      <c r="AF40">
        <f ca="1" t="shared" si="2"/>
        <v>5</v>
      </c>
      <c r="AG40">
        <f ca="1" t="shared" si="2"/>
        <v>5</v>
      </c>
      <c r="AH40">
        <f ca="1" t="shared" si="2"/>
        <v>5</v>
      </c>
      <c r="AI40">
        <f>IF($AH40=1,0.0025,IF($AH40=2,0.0075,IF($AH40=3,0.0375,IF($AH40=4,0.055,IF($AH40=5,0.085)))))</f>
        <v>0.085</v>
      </c>
    </row>
    <row r="41" spans="1:35" ht="12.75">
      <c r="A41" s="4" t="s">
        <v>80</v>
      </c>
      <c r="B41" s="4">
        <v>0</v>
      </c>
      <c r="C41" s="4">
        <v>0</v>
      </c>
      <c r="D41" s="5" t="s">
        <v>52</v>
      </c>
      <c r="E41" s="5">
        <f t="shared" si="0"/>
        <v>424.99999999999994</v>
      </c>
      <c r="F41" s="5"/>
      <c r="G41" s="5"/>
      <c r="H41" s="5"/>
      <c r="I41" s="5"/>
      <c r="J41" s="5"/>
      <c r="K41" s="5">
        <f t="shared" si="1"/>
        <v>0.0046875</v>
      </c>
      <c r="L41" s="15" t="s">
        <v>52</v>
      </c>
      <c r="M41" s="6">
        <v>0</v>
      </c>
      <c r="N41" s="6"/>
      <c r="O41" s="6"/>
      <c r="P41" s="6"/>
      <c r="Q41" s="6"/>
      <c r="R41" s="6"/>
      <c r="S41" s="6"/>
      <c r="T41" s="6">
        <v>375</v>
      </c>
      <c r="U41" s="6">
        <v>375</v>
      </c>
      <c r="V41" s="6">
        <v>162.47</v>
      </c>
      <c r="W41" s="6">
        <v>162.47</v>
      </c>
      <c r="X41" s="6">
        <v>162.47</v>
      </c>
      <c r="Y41" s="6">
        <v>162.47</v>
      </c>
      <c r="Z41" s="12"/>
      <c r="AA41" s="12"/>
      <c r="AB41" s="12"/>
      <c r="AC41" s="12"/>
      <c r="AD41" s="12"/>
      <c r="AE41" s="12"/>
      <c r="AF41">
        <f ca="1" t="shared" si="2"/>
        <v>2</v>
      </c>
      <c r="AG41">
        <f ca="1" t="shared" si="2"/>
        <v>4</v>
      </c>
      <c r="AH41">
        <f ca="1" t="shared" si="2"/>
        <v>4</v>
      </c>
      <c r="AI41" s="12">
        <v>0.0375</v>
      </c>
    </row>
    <row r="42" spans="1:35" ht="12.75">
      <c r="A42" s="4" t="s">
        <v>81</v>
      </c>
      <c r="B42" s="4">
        <v>0</v>
      </c>
      <c r="C42" s="4">
        <v>0</v>
      </c>
      <c r="D42" s="5" t="s">
        <v>118</v>
      </c>
      <c r="E42" s="5">
        <f t="shared" si="0"/>
        <v>475</v>
      </c>
      <c r="F42" s="5"/>
      <c r="G42" s="5">
        <f>+($K41+$K42)*80000</f>
        <v>800</v>
      </c>
      <c r="H42" s="5"/>
      <c r="I42" s="5">
        <f>+MAX(G42-750,0)</f>
        <v>50</v>
      </c>
      <c r="J42" s="5">
        <f>+MAX(750-G42,0)</f>
        <v>0</v>
      </c>
      <c r="K42" s="5">
        <f t="shared" si="1"/>
        <v>0.0053125</v>
      </c>
      <c r="L42" s="15" t="s">
        <v>118</v>
      </c>
      <c r="M42" s="6">
        <v>0</v>
      </c>
      <c r="N42" s="6"/>
      <c r="O42" s="6"/>
      <c r="P42" s="6"/>
      <c r="Q42" s="6"/>
      <c r="R42" s="6"/>
      <c r="S42" s="6"/>
      <c r="T42" s="6">
        <v>375</v>
      </c>
      <c r="U42" s="6">
        <v>375</v>
      </c>
      <c r="V42" s="6">
        <v>125.36</v>
      </c>
      <c r="W42" s="6">
        <v>125.36</v>
      </c>
      <c r="X42" s="6">
        <v>125.36</v>
      </c>
      <c r="Y42" s="6">
        <v>125.36</v>
      </c>
      <c r="Z42" s="12"/>
      <c r="AA42" s="12"/>
      <c r="AB42" s="12"/>
      <c r="AC42" s="12"/>
      <c r="AD42" s="12"/>
      <c r="AE42" s="12"/>
      <c r="AF42">
        <f ca="1" t="shared" si="2"/>
        <v>4</v>
      </c>
      <c r="AG42">
        <f ca="1" t="shared" si="2"/>
        <v>4</v>
      </c>
      <c r="AH42">
        <f ca="1" t="shared" si="2"/>
        <v>3</v>
      </c>
      <c r="AI42">
        <f>IF($AF42=1,0.0275,IF($AF42=2,0.0325,IF($AF42=3,0.0375,IF($AF42=4,0.0425,IF($AF42=5,0.0475)))))</f>
        <v>0.0425</v>
      </c>
    </row>
    <row r="43" spans="1:35" ht="12.75">
      <c r="A43" s="4" t="s">
        <v>82</v>
      </c>
      <c r="B43" s="4">
        <v>0</v>
      </c>
      <c r="C43" s="4">
        <v>0</v>
      </c>
      <c r="D43" s="5" t="s">
        <v>119</v>
      </c>
      <c r="E43" s="5">
        <f t="shared" si="0"/>
        <v>525</v>
      </c>
      <c r="F43" s="5">
        <f>+$K43*80000</f>
        <v>475</v>
      </c>
      <c r="G43" s="5"/>
      <c r="H43" s="5">
        <f>+$K43*80000</f>
        <v>475</v>
      </c>
      <c r="I43" s="5"/>
      <c r="J43" s="5"/>
      <c r="K43" s="5">
        <f t="shared" si="1"/>
        <v>0.0059375</v>
      </c>
      <c r="L43" s="15" t="s">
        <v>119</v>
      </c>
      <c r="M43" s="6">
        <v>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2"/>
      <c r="AA43" s="12"/>
      <c r="AB43" s="12"/>
      <c r="AC43" s="12"/>
      <c r="AD43" s="12"/>
      <c r="AE43" s="12"/>
      <c r="AF43">
        <f ca="1" t="shared" si="2"/>
        <v>4</v>
      </c>
      <c r="AG43">
        <f ca="1" t="shared" si="2"/>
        <v>4</v>
      </c>
      <c r="AH43">
        <f ca="1" t="shared" si="2"/>
        <v>5</v>
      </c>
      <c r="AI43">
        <f>IF($AG43=1,0.015,IF($AG43=2,0.0275,IF($AG43=3,0.0375,IF($AG43=4,0.0475,IF($AG43=5,0.06)))))</f>
        <v>0.0475</v>
      </c>
    </row>
    <row r="44" spans="1:35" ht="12.75">
      <c r="A44" s="4" t="s">
        <v>83</v>
      </c>
      <c r="B44" s="4">
        <v>0</v>
      </c>
      <c r="C44" s="4">
        <v>0</v>
      </c>
      <c r="D44" s="5" t="s">
        <v>120</v>
      </c>
      <c r="E44" s="5">
        <f t="shared" si="0"/>
        <v>75</v>
      </c>
      <c r="F44" s="5"/>
      <c r="G44" s="5">
        <f>+($K41+$K44)*80000</f>
        <v>400</v>
      </c>
      <c r="H44" s="5"/>
      <c r="I44" s="5">
        <f>+MAX(G44-750,0)</f>
        <v>0</v>
      </c>
      <c r="J44" s="5">
        <f>+MAX(750-G44,0)</f>
        <v>350</v>
      </c>
      <c r="K44" s="5">
        <f t="shared" si="1"/>
        <v>0.0003125</v>
      </c>
      <c r="L44" s="15" t="s">
        <v>120</v>
      </c>
      <c r="M44" s="6">
        <v>0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2"/>
      <c r="AA44" s="12"/>
      <c r="AB44" s="12"/>
      <c r="AC44" s="12"/>
      <c r="AD44" s="12"/>
      <c r="AE44" s="12"/>
      <c r="AF44">
        <f ca="1" t="shared" si="2"/>
        <v>5</v>
      </c>
      <c r="AG44">
        <f ca="1" t="shared" si="2"/>
        <v>1</v>
      </c>
      <c r="AH44">
        <f ca="1" t="shared" si="2"/>
        <v>1</v>
      </c>
      <c r="AI44">
        <f>IF($AH44=1,0.0025,IF($AH44=2,0.0075,IF($AH44=3,0.0375,IF($AH44=4,0.055,IF($AH44=5,0.085)))))</f>
        <v>0.0025</v>
      </c>
    </row>
    <row r="45" spans="1:35" ht="12.75">
      <c r="A45" s="4" t="s">
        <v>84</v>
      </c>
      <c r="B45" s="4">
        <v>0</v>
      </c>
      <c r="C45" s="4">
        <v>0</v>
      </c>
      <c r="D45" s="5" t="s">
        <v>54</v>
      </c>
      <c r="E45" s="5">
        <f t="shared" si="0"/>
        <v>424.99999999999994</v>
      </c>
      <c r="F45" s="5"/>
      <c r="G45" s="5"/>
      <c r="H45" s="5"/>
      <c r="I45" s="5"/>
      <c r="J45" s="5"/>
      <c r="K45" s="5">
        <f t="shared" si="1"/>
        <v>0.0046875</v>
      </c>
      <c r="L45" s="15" t="s">
        <v>54</v>
      </c>
      <c r="M45" s="6">
        <v>0</v>
      </c>
      <c r="N45" s="6"/>
      <c r="O45" s="6"/>
      <c r="P45" s="6"/>
      <c r="Q45" s="6"/>
      <c r="R45" s="6"/>
      <c r="S45" s="6"/>
      <c r="T45" s="6">
        <v>375</v>
      </c>
      <c r="U45" s="6">
        <v>375</v>
      </c>
      <c r="V45" s="6">
        <v>162.47</v>
      </c>
      <c r="W45" s="6">
        <v>162.47</v>
      </c>
      <c r="X45" s="6">
        <v>162.47</v>
      </c>
      <c r="Y45" s="6">
        <v>162.47</v>
      </c>
      <c r="Z45" s="12"/>
      <c r="AA45" s="12"/>
      <c r="AB45" s="12"/>
      <c r="AC45" s="12"/>
      <c r="AD45" s="12"/>
      <c r="AE45" s="12"/>
      <c r="AF45">
        <f ca="1" t="shared" si="2"/>
        <v>4</v>
      </c>
      <c r="AG45">
        <f ca="1" t="shared" si="2"/>
        <v>4</v>
      </c>
      <c r="AH45">
        <f ca="1" t="shared" si="2"/>
        <v>5</v>
      </c>
      <c r="AI45" s="12">
        <v>0.0375</v>
      </c>
    </row>
    <row r="46" spans="1:35" ht="12.75">
      <c r="A46" s="12"/>
      <c r="B46" s="12"/>
      <c r="C46" s="12"/>
      <c r="D46" s="5" t="s">
        <v>118</v>
      </c>
      <c r="E46" s="5">
        <f t="shared" si="0"/>
        <v>424.99999999999994</v>
      </c>
      <c r="F46" s="5"/>
      <c r="G46" s="5">
        <f>+($K45+$K46)*80000</f>
        <v>750</v>
      </c>
      <c r="H46" s="5"/>
      <c r="I46" s="5">
        <f>+MAX(G46-750,0)</f>
        <v>0</v>
      </c>
      <c r="J46" s="5">
        <f>+MAX(750-G46,0)</f>
        <v>0</v>
      </c>
      <c r="K46" s="5">
        <f t="shared" si="1"/>
        <v>0.0046875</v>
      </c>
      <c r="L46" s="15" t="s">
        <v>118</v>
      </c>
      <c r="M46" s="6">
        <v>0</v>
      </c>
      <c r="N46" s="6"/>
      <c r="O46" s="6"/>
      <c r="P46" s="6"/>
      <c r="Q46" s="6"/>
      <c r="R46" s="6"/>
      <c r="S46" s="6"/>
      <c r="T46" s="6">
        <v>375</v>
      </c>
      <c r="U46" s="6">
        <v>375</v>
      </c>
      <c r="V46" s="6">
        <v>125.36</v>
      </c>
      <c r="W46" s="6">
        <v>125.36</v>
      </c>
      <c r="X46" s="6">
        <v>125.36</v>
      </c>
      <c r="Y46" s="6">
        <v>125.36</v>
      </c>
      <c r="Z46" s="12"/>
      <c r="AA46" s="12"/>
      <c r="AB46" s="12"/>
      <c r="AC46" s="12"/>
      <c r="AD46" s="12"/>
      <c r="AE46" s="12"/>
      <c r="AF46">
        <f ca="1" t="shared" si="2"/>
        <v>3</v>
      </c>
      <c r="AG46">
        <f ca="1" t="shared" si="2"/>
        <v>2</v>
      </c>
      <c r="AH46">
        <f ca="1" t="shared" si="2"/>
        <v>1</v>
      </c>
      <c r="AI46">
        <f>IF($AF46=1,0.0275,IF($AF46=2,0.0325,IF($AF46=3,0.0375,IF($AF46=4,0.0425,IF($AF46=5,0.0475)))))</f>
        <v>0.0375</v>
      </c>
    </row>
    <row r="47" spans="1:35" ht="12.75">
      <c r="A47" s="12"/>
      <c r="B47" s="12"/>
      <c r="C47" s="12"/>
      <c r="D47" s="5" t="s">
        <v>119</v>
      </c>
      <c r="E47" s="5">
        <f t="shared" si="0"/>
        <v>325</v>
      </c>
      <c r="F47" s="5">
        <f>+$K47*80000</f>
        <v>275</v>
      </c>
      <c r="G47" s="5"/>
      <c r="H47" s="5">
        <f>+$K47*80000</f>
        <v>275</v>
      </c>
      <c r="I47" s="5"/>
      <c r="J47" s="5"/>
      <c r="K47" s="5">
        <f t="shared" si="1"/>
        <v>0.0034375</v>
      </c>
      <c r="L47" s="15" t="s">
        <v>119</v>
      </c>
      <c r="M47" s="6">
        <v>0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2"/>
      <c r="AA47" s="12"/>
      <c r="AB47" s="12"/>
      <c r="AC47" s="12"/>
      <c r="AD47" s="12"/>
      <c r="AE47" s="12"/>
      <c r="AF47">
        <f ca="1" t="shared" si="2"/>
        <v>4</v>
      </c>
      <c r="AG47">
        <f ca="1" t="shared" si="2"/>
        <v>2</v>
      </c>
      <c r="AH47">
        <f ca="1" t="shared" si="2"/>
        <v>5</v>
      </c>
      <c r="AI47">
        <f>IF($AG47=1,0.015,IF($AG47=2,0.0275,IF($AG47=3,0.0375,IF($AG47=4,0.0475,IF($AG47=5,0.06)))))</f>
        <v>0.0275</v>
      </c>
    </row>
    <row r="48" spans="1:35" ht="12.75">
      <c r="A48" s="12"/>
      <c r="B48" s="12"/>
      <c r="C48" s="12"/>
      <c r="D48" s="5" t="s">
        <v>120</v>
      </c>
      <c r="E48" s="5">
        <f t="shared" si="0"/>
        <v>600</v>
      </c>
      <c r="F48" s="5"/>
      <c r="G48" s="5">
        <f>+($K45+$K48)*80000</f>
        <v>925</v>
      </c>
      <c r="H48" s="5"/>
      <c r="I48" s="5">
        <f>+MAX(G48-750,0)</f>
        <v>175</v>
      </c>
      <c r="J48" s="5">
        <f>+MAX(750-G48,0)</f>
        <v>0</v>
      </c>
      <c r="K48" s="5">
        <f t="shared" si="1"/>
        <v>0.006875</v>
      </c>
      <c r="L48" s="15" t="s">
        <v>120</v>
      </c>
      <c r="M48" s="6">
        <v>0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2"/>
      <c r="AA48" s="12"/>
      <c r="AB48" s="12"/>
      <c r="AC48" s="12"/>
      <c r="AD48" s="12"/>
      <c r="AE48" s="12"/>
      <c r="AF48">
        <f ca="1" t="shared" si="2"/>
        <v>1</v>
      </c>
      <c r="AG48">
        <f ca="1" t="shared" si="2"/>
        <v>4</v>
      </c>
      <c r="AH48">
        <f ca="1" t="shared" si="2"/>
        <v>4</v>
      </c>
      <c r="AI48">
        <f>IF($AH48=1,0.0025,IF($AH48=2,0.0075,IF($AH48=3,0.0375,IF($AH48=4,0.055,IF($AH48=5,0.085)))))</f>
        <v>0.055</v>
      </c>
    </row>
    <row r="49" spans="1:35" ht="12.75">
      <c r="A49" s="12"/>
      <c r="B49" s="12">
        <f>+B39*B34</f>
        <v>1.896551724137931</v>
      </c>
      <c r="C49" s="12"/>
      <c r="D49" s="5" t="s">
        <v>56</v>
      </c>
      <c r="E49" s="5">
        <f t="shared" si="0"/>
        <v>424.99999999999994</v>
      </c>
      <c r="F49" s="5"/>
      <c r="G49" s="5"/>
      <c r="H49" s="5"/>
      <c r="I49" s="5"/>
      <c r="J49" s="5"/>
      <c r="K49" s="5">
        <f t="shared" si="1"/>
        <v>0.0046875</v>
      </c>
      <c r="L49" s="15" t="s">
        <v>56</v>
      </c>
      <c r="M49" s="6">
        <v>0</v>
      </c>
      <c r="N49" s="6"/>
      <c r="O49" s="6"/>
      <c r="P49" s="6"/>
      <c r="Q49" s="6"/>
      <c r="R49" s="6"/>
      <c r="S49" s="6"/>
      <c r="T49" s="6">
        <v>375</v>
      </c>
      <c r="U49" s="6">
        <v>375</v>
      </c>
      <c r="V49" s="6">
        <v>162.47</v>
      </c>
      <c r="W49" s="6">
        <v>162.47</v>
      </c>
      <c r="X49" s="6">
        <v>162.47</v>
      </c>
      <c r="Y49" s="6">
        <v>162.47</v>
      </c>
      <c r="Z49" s="12"/>
      <c r="AA49" s="12"/>
      <c r="AB49" s="12"/>
      <c r="AC49" s="12"/>
      <c r="AD49" s="12"/>
      <c r="AE49" s="12"/>
      <c r="AF49">
        <f ca="1" t="shared" si="2"/>
        <v>1</v>
      </c>
      <c r="AG49">
        <f ca="1" t="shared" si="2"/>
        <v>5</v>
      </c>
      <c r="AH49">
        <f ca="1" t="shared" si="2"/>
        <v>4</v>
      </c>
      <c r="AI49" s="12">
        <v>0.0375</v>
      </c>
    </row>
    <row r="50" spans="1:35" ht="12.75">
      <c r="A50" s="12"/>
      <c r="B50" s="12"/>
      <c r="C50" s="12"/>
      <c r="D50" s="5" t="s">
        <v>118</v>
      </c>
      <c r="E50" s="5">
        <f t="shared" si="0"/>
        <v>375</v>
      </c>
      <c r="F50" s="5"/>
      <c r="G50" s="5">
        <f>+($K49+$K50)*80000</f>
        <v>700.0000000000001</v>
      </c>
      <c r="H50" s="5"/>
      <c r="I50" s="5">
        <f>+MAX(G50-750,0)</f>
        <v>0</v>
      </c>
      <c r="J50" s="5">
        <f>+MAX(750-G50,0)</f>
        <v>49.999999999999886</v>
      </c>
      <c r="K50" s="5">
        <f t="shared" si="1"/>
        <v>0.0040625</v>
      </c>
      <c r="L50" s="15" t="s">
        <v>118</v>
      </c>
      <c r="M50" s="6">
        <v>0</v>
      </c>
      <c r="N50" s="6"/>
      <c r="O50" s="6"/>
      <c r="P50" s="6"/>
      <c r="Q50" s="6"/>
      <c r="R50" s="6"/>
      <c r="S50" s="6"/>
      <c r="T50" s="6">
        <v>375</v>
      </c>
      <c r="U50" s="6">
        <v>375</v>
      </c>
      <c r="V50" s="6">
        <v>125.36</v>
      </c>
      <c r="W50" s="6">
        <v>125.36</v>
      </c>
      <c r="X50" s="6">
        <v>125.36</v>
      </c>
      <c r="Y50" s="6">
        <v>125.36</v>
      </c>
      <c r="Z50" s="12"/>
      <c r="AA50" s="12"/>
      <c r="AB50" s="12"/>
      <c r="AC50" s="12"/>
      <c r="AD50" s="12"/>
      <c r="AE50" s="12"/>
      <c r="AF50">
        <f ca="1" t="shared" si="2"/>
        <v>2</v>
      </c>
      <c r="AG50">
        <f ca="1" t="shared" si="2"/>
        <v>5</v>
      </c>
      <c r="AH50">
        <f ca="1" t="shared" si="2"/>
        <v>1</v>
      </c>
      <c r="AI50">
        <f>IF($AF50=1,0.0275,IF($AF50=2,0.0325,IF($AF50=3,0.0375,IF($AF50=4,0.0425,IF($AF50=5,0.0475)))))</f>
        <v>0.0325</v>
      </c>
    </row>
    <row r="51" spans="1:35" ht="12.75">
      <c r="A51" s="12"/>
      <c r="B51" s="12">
        <f>30000</f>
        <v>30000</v>
      </c>
      <c r="C51" s="12"/>
      <c r="D51" s="5" t="s">
        <v>119</v>
      </c>
      <c r="E51" s="5">
        <f t="shared" si="0"/>
        <v>525</v>
      </c>
      <c r="F51" s="5">
        <f>+$K51*80000</f>
        <v>475</v>
      </c>
      <c r="G51" s="5"/>
      <c r="H51" s="5">
        <f>+$K51*80000</f>
        <v>475</v>
      </c>
      <c r="I51" s="5"/>
      <c r="J51" s="5"/>
      <c r="K51" s="5">
        <f t="shared" si="1"/>
        <v>0.0059375</v>
      </c>
      <c r="L51" s="15" t="s">
        <v>119</v>
      </c>
      <c r="M51" s="6">
        <v>0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2"/>
      <c r="AA51" s="12"/>
      <c r="AB51" s="12"/>
      <c r="AC51" s="12"/>
      <c r="AD51" s="12"/>
      <c r="AE51" s="12"/>
      <c r="AF51">
        <f ca="1" t="shared" si="2"/>
        <v>1</v>
      </c>
      <c r="AG51">
        <f ca="1" t="shared" si="2"/>
        <v>4</v>
      </c>
      <c r="AH51">
        <f ca="1" t="shared" si="2"/>
        <v>1</v>
      </c>
      <c r="AI51">
        <f>IF($AG51=1,0.015,IF($AG51=2,0.0275,IF($AG51=3,0.0375,IF($AG51=4,0.0475,IF($AG51=5,0.06)))))</f>
        <v>0.0475</v>
      </c>
    </row>
    <row r="52" spans="1:35" ht="12.75">
      <c r="A52" s="12"/>
      <c r="B52" s="12">
        <f>74000</f>
        <v>74000</v>
      </c>
      <c r="C52" s="12"/>
      <c r="D52" s="5" t="s">
        <v>120</v>
      </c>
      <c r="E52" s="5">
        <f t="shared" si="0"/>
        <v>75</v>
      </c>
      <c r="F52" s="5"/>
      <c r="G52" s="5">
        <f>+($K49+$K52)*80000</f>
        <v>400</v>
      </c>
      <c r="H52" s="5"/>
      <c r="I52" s="5">
        <f>+MAX(G52-750,0)</f>
        <v>0</v>
      </c>
      <c r="J52" s="5">
        <f>+MAX(750-G52,0)</f>
        <v>350</v>
      </c>
      <c r="K52" s="5">
        <f t="shared" si="1"/>
        <v>0.0003125</v>
      </c>
      <c r="L52" s="15" t="s">
        <v>120</v>
      </c>
      <c r="M52" s="6">
        <v>0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2"/>
      <c r="AA52" s="12"/>
      <c r="AB52" s="12"/>
      <c r="AC52" s="12"/>
      <c r="AD52" s="12"/>
      <c r="AE52" s="12"/>
      <c r="AF52">
        <f ca="1" t="shared" si="2"/>
        <v>4</v>
      </c>
      <c r="AG52">
        <f ca="1" t="shared" si="2"/>
        <v>3</v>
      </c>
      <c r="AH52">
        <f ca="1" t="shared" si="2"/>
        <v>1</v>
      </c>
      <c r="AI52">
        <f>IF($AH52=1,0.0025,IF($AH52=2,0.0075,IF($AH52=3,0.0375,IF($AH52=4,0.055,IF($AH52=5,0.085)))))</f>
        <v>0.0025</v>
      </c>
    </row>
    <row r="53" spans="1:37" ht="12.75">
      <c r="A53" s="12"/>
      <c r="B53" s="12">
        <f>5</f>
        <v>5</v>
      </c>
      <c r="C53" s="12"/>
      <c r="D53" s="12"/>
      <c r="E53" s="12"/>
      <c r="F53" s="12"/>
      <c r="G53" s="12"/>
      <c r="H53" s="12">
        <v>375</v>
      </c>
      <c r="I53" s="12">
        <v>162.47</v>
      </c>
      <c r="J53" s="12">
        <v>162.47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ht="12.75">
      <c r="A54" s="12"/>
      <c r="B54" s="12">
        <f>+B51/(B52*B53)</f>
        <v>0.08108108108108109</v>
      </c>
      <c r="C54" s="12"/>
      <c r="D54" s="12"/>
      <c r="E54" s="12"/>
      <c r="F54" s="12"/>
      <c r="G54" s="12"/>
      <c r="H54" s="12">
        <v>375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3:4" ht="12.75">
      <c r="C56">
        <v>1000000</v>
      </c>
      <c r="D56">
        <v>275000</v>
      </c>
    </row>
    <row r="57" spans="2:10" ht="12.75">
      <c r="B57">
        <f>5/30000</f>
        <v>0.00016666666666666666</v>
      </c>
      <c r="C57">
        <f>5/725000</f>
        <v>6.896551724137931E-06</v>
      </c>
      <c r="D57">
        <f>5/725000</f>
        <v>6.896551724137931E-06</v>
      </c>
      <c r="H57">
        <v>375</v>
      </c>
      <c r="I57">
        <v>162.47</v>
      </c>
      <c r="J57">
        <v>162.47</v>
      </c>
    </row>
    <row r="58" spans="3:4" ht="12.75">
      <c r="C58">
        <f>+C56*C57</f>
        <v>6.896551724137931</v>
      </c>
      <c r="D58">
        <f>+D56*D57</f>
        <v>1.896551724137931</v>
      </c>
    </row>
    <row r="59" spans="3:4" ht="12.75">
      <c r="C59">
        <f>10-C58</f>
        <v>3.1034482758620694</v>
      </c>
      <c r="D59">
        <f>10-D58</f>
        <v>8.10344827586207</v>
      </c>
    </row>
    <row r="61" spans="8:10" ht="12.75">
      <c r="H61">
        <v>375</v>
      </c>
      <c r="I61">
        <v>162.47</v>
      </c>
      <c r="J61">
        <v>162.47</v>
      </c>
    </row>
    <row r="62" spans="8:10" ht="12.75">
      <c r="H62">
        <v>375</v>
      </c>
      <c r="I62">
        <v>125.36</v>
      </c>
      <c r="J62">
        <v>125.36</v>
      </c>
    </row>
    <row r="65" spans="8:10" ht="12.75">
      <c r="H65">
        <v>375</v>
      </c>
      <c r="I65">
        <v>162.47</v>
      </c>
      <c r="J65">
        <v>162.47</v>
      </c>
    </row>
    <row r="69" spans="8:10" ht="12.75">
      <c r="H69">
        <v>375</v>
      </c>
      <c r="I69">
        <v>162.47</v>
      </c>
      <c r="J69">
        <v>162.47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0"/>
  <sheetViews>
    <sheetView tabSelected="1" zoomScalePageLayoutView="0" workbookViewId="0" topLeftCell="A1">
      <selection activeCell="B21" sqref="B21:C25"/>
    </sheetView>
  </sheetViews>
  <sheetFormatPr defaultColWidth="9.140625" defaultRowHeight="12.75"/>
  <sheetData>
    <row r="1" spans="1:15" ht="12.75">
      <c r="A1" s="1" t="s">
        <v>0</v>
      </c>
      <c r="B1" s="1">
        <v>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/>
      <c r="K1" s="2"/>
      <c r="L1" s="2"/>
      <c r="M1" s="2"/>
      <c r="N1" t="s">
        <v>86</v>
      </c>
      <c r="O1" t="s">
        <v>87</v>
      </c>
    </row>
    <row r="2" spans="1:15" ht="12.75">
      <c r="A2" s="1" t="s">
        <v>8</v>
      </c>
      <c r="B2" s="1">
        <v>20</v>
      </c>
      <c r="C2" s="2" t="s">
        <v>9</v>
      </c>
      <c r="D2" s="2" t="s">
        <v>10</v>
      </c>
      <c r="E2" s="2" t="s">
        <v>10</v>
      </c>
      <c r="F2" s="2" t="s">
        <v>10</v>
      </c>
      <c r="G2" s="2" t="s">
        <v>10</v>
      </c>
      <c r="H2" s="2" t="s">
        <v>10</v>
      </c>
      <c r="I2" s="2" t="s">
        <v>10</v>
      </c>
      <c r="J2" s="2"/>
      <c r="K2" s="2"/>
      <c r="L2" s="2"/>
      <c r="M2" s="2"/>
      <c r="N2">
        <v>15</v>
      </c>
      <c r="O2">
        <v>0</v>
      </c>
    </row>
    <row r="3" spans="1:15" ht="12.75">
      <c r="A3" s="1" t="s">
        <v>11</v>
      </c>
      <c r="B3" s="1">
        <v>1</v>
      </c>
      <c r="C3" s="2" t="s">
        <v>12</v>
      </c>
      <c r="D3" s="2" t="s">
        <v>13</v>
      </c>
      <c r="E3" s="2" t="s">
        <v>13</v>
      </c>
      <c r="F3" s="2" t="s">
        <v>13</v>
      </c>
      <c r="G3" s="2" t="s">
        <v>13</v>
      </c>
      <c r="H3" s="2" t="s">
        <v>13</v>
      </c>
      <c r="I3" s="2" t="s">
        <v>13</v>
      </c>
      <c r="J3" s="2"/>
      <c r="K3" s="2"/>
      <c r="L3" s="2"/>
      <c r="M3" s="2"/>
      <c r="O3">
        <v>1</v>
      </c>
    </row>
    <row r="4" spans="1:15" ht="12.75">
      <c r="A4" s="1" t="s">
        <v>15</v>
      </c>
      <c r="B4" s="1">
        <v>375</v>
      </c>
      <c r="C4" s="2" t="s">
        <v>16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/>
      <c r="K4" s="2"/>
      <c r="L4" s="2"/>
      <c r="M4" s="2"/>
      <c r="O4">
        <v>2</v>
      </c>
    </row>
    <row r="5" spans="1:15" ht="12.75">
      <c r="A5" s="1" t="s">
        <v>17</v>
      </c>
      <c r="B5" s="1">
        <v>60</v>
      </c>
      <c r="C5" s="2" t="s">
        <v>18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/>
      <c r="K5" s="2"/>
      <c r="L5" s="2"/>
      <c r="M5" s="2"/>
      <c r="O5">
        <v>3</v>
      </c>
    </row>
    <row r="6" spans="1:15" ht="12.75">
      <c r="A6" s="1" t="s">
        <v>19</v>
      </c>
      <c r="B6" s="1">
        <v>2</v>
      </c>
      <c r="C6" s="2" t="s">
        <v>20</v>
      </c>
      <c r="D6" s="2" t="s">
        <v>21</v>
      </c>
      <c r="E6" s="2" t="s">
        <v>21</v>
      </c>
      <c r="F6" s="2" t="s">
        <v>21</v>
      </c>
      <c r="G6" s="2" t="s">
        <v>21</v>
      </c>
      <c r="H6" s="2" t="s">
        <v>21</v>
      </c>
      <c r="I6" s="2" t="s">
        <v>21</v>
      </c>
      <c r="J6" s="2"/>
      <c r="K6" s="2"/>
      <c r="L6" s="2"/>
      <c r="M6" s="2"/>
      <c r="O6">
        <v>4</v>
      </c>
    </row>
    <row r="7" spans="1:15" ht="12.75">
      <c r="A7" s="1" t="s">
        <v>22</v>
      </c>
      <c r="B7" s="1">
        <v>1</v>
      </c>
      <c r="C7" s="2" t="s">
        <v>23</v>
      </c>
      <c r="D7" s="2" t="s">
        <v>24</v>
      </c>
      <c r="E7" s="2" t="s">
        <v>24</v>
      </c>
      <c r="F7" s="2" t="s">
        <v>24</v>
      </c>
      <c r="G7" s="2" t="s">
        <v>24</v>
      </c>
      <c r="H7" s="2" t="s">
        <v>24</v>
      </c>
      <c r="I7" s="2" t="s">
        <v>24</v>
      </c>
      <c r="J7" s="2"/>
      <c r="K7" s="2"/>
      <c r="L7" s="2"/>
      <c r="M7" s="2"/>
      <c r="O7">
        <v>5</v>
      </c>
    </row>
    <row r="8" spans="1:15" ht="12.75">
      <c r="A8" s="1" t="s">
        <v>25</v>
      </c>
      <c r="B8" s="1">
        <v>1</v>
      </c>
      <c r="C8" s="2" t="s">
        <v>26</v>
      </c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/>
      <c r="K8" s="2"/>
      <c r="L8" s="2"/>
      <c r="M8" s="2"/>
      <c r="O8">
        <v>6</v>
      </c>
    </row>
    <row r="9" spans="1:15" ht="12.75">
      <c r="A9" s="1" t="s">
        <v>28</v>
      </c>
      <c r="B9" s="3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O9">
        <v>7</v>
      </c>
    </row>
    <row r="10" spans="1:15" ht="12.75">
      <c r="A10" s="1" t="s">
        <v>29</v>
      </c>
      <c r="B10" s="1">
        <v>540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>
        <v>8</v>
      </c>
    </row>
    <row r="11" spans="1:15" ht="12.75">
      <c r="A11" s="1" t="s">
        <v>30</v>
      </c>
      <c r="B11" s="1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>
        <v>9</v>
      </c>
    </row>
    <row r="12" spans="1:15" ht="12.75">
      <c r="A12" s="1" t="s">
        <v>31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>
        <v>10</v>
      </c>
    </row>
    <row r="13" spans="1:15" ht="12.75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>
        <v>11</v>
      </c>
    </row>
    <row r="14" spans="1:15" ht="12.75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>
        <v>12</v>
      </c>
    </row>
    <row r="15" spans="1:15" ht="12.75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t="s">
        <v>121</v>
      </c>
    </row>
    <row r="16" spans="1:16" ht="12.75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t="s">
        <v>122</v>
      </c>
      <c r="P16">
        <v>0.125</v>
      </c>
    </row>
    <row r="17" spans="1:16" ht="12.75">
      <c r="A17" s="1" t="s">
        <v>32</v>
      </c>
      <c r="B17" s="1" t="s">
        <v>27</v>
      </c>
      <c r="C17" s="2"/>
      <c r="D17" s="2"/>
      <c r="E17" s="2"/>
      <c r="F17" s="2"/>
      <c r="G17" s="2" t="s">
        <v>32</v>
      </c>
      <c r="H17" s="2" t="s">
        <v>27</v>
      </c>
      <c r="I17" s="2"/>
      <c r="J17" s="2"/>
      <c r="K17" s="2"/>
      <c r="L17" s="2"/>
      <c r="M17" s="2"/>
      <c r="O17" t="s">
        <v>85</v>
      </c>
      <c r="P17" t="s">
        <v>89</v>
      </c>
    </row>
    <row r="18" spans="1:16" ht="12.7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>
        <v>0</v>
      </c>
      <c r="P18">
        <v>0.0325</v>
      </c>
    </row>
    <row r="19" spans="1:13" ht="12.7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25" ht="12.75">
      <c r="A20" s="4" t="s">
        <v>33</v>
      </c>
      <c r="B20" s="4" t="s">
        <v>34</v>
      </c>
      <c r="C20" s="4" t="s">
        <v>35</v>
      </c>
      <c r="D20" s="5" t="s">
        <v>36</v>
      </c>
      <c r="E20" s="5" t="s">
        <v>2</v>
      </c>
      <c r="F20" s="5" t="s">
        <v>3</v>
      </c>
      <c r="G20" s="5" t="s">
        <v>4</v>
      </c>
      <c r="H20" s="5" t="s">
        <v>5</v>
      </c>
      <c r="I20" s="5" t="s">
        <v>6</v>
      </c>
      <c r="J20" s="5" t="s">
        <v>7</v>
      </c>
      <c r="K20" s="5" t="s">
        <v>37</v>
      </c>
      <c r="L20" s="6" t="s">
        <v>38</v>
      </c>
      <c r="M20" s="6" t="s">
        <v>39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.75">
      <c r="A21" s="4" t="s">
        <v>40</v>
      </c>
      <c r="B21" s="4">
        <v>0</v>
      </c>
      <c r="C21" s="4">
        <v>0</v>
      </c>
      <c r="D21" s="5" t="s">
        <v>41</v>
      </c>
      <c r="E21" s="7">
        <v>263.9525</v>
      </c>
      <c r="F21" s="7">
        <v>900</v>
      </c>
      <c r="G21" s="7">
        <v>0</v>
      </c>
      <c r="H21" s="7">
        <v>56.0475</v>
      </c>
      <c r="I21" s="7">
        <v>0</v>
      </c>
      <c r="J21" s="7">
        <v>96.0475</v>
      </c>
      <c r="K21" s="5">
        <v>0</v>
      </c>
      <c r="L21" s="6" t="s">
        <v>41</v>
      </c>
      <c r="M21" s="6">
        <v>0</v>
      </c>
      <c r="N21" s="6">
        <v>346.826</v>
      </c>
      <c r="O21" s="6">
        <v>346.951</v>
      </c>
      <c r="P21" s="6">
        <v>871.2202048481754</v>
      </c>
      <c r="Q21" s="6">
        <v>871.2202048481754</v>
      </c>
      <c r="R21" s="6">
        <v>60.39482063301759</v>
      </c>
      <c r="S21" s="6">
        <v>60.482445533518145</v>
      </c>
      <c r="T21" s="6">
        <v>23.298629479536075</v>
      </c>
      <c r="U21" s="6">
        <v>23.336004579035517</v>
      </c>
      <c r="V21" s="6">
        <v>40.6197679377331</v>
      </c>
      <c r="W21" s="6">
        <v>40.68896168752782</v>
      </c>
      <c r="X21" s="6">
        <v>42.22604362679796</v>
      </c>
      <c r="Y21" s="6">
        <v>42.28184987700324</v>
      </c>
    </row>
    <row r="22" spans="1:25" ht="12.75">
      <c r="A22" s="4" t="s">
        <v>42</v>
      </c>
      <c r="B22" s="4">
        <v>0</v>
      </c>
      <c r="C22" s="4">
        <v>0</v>
      </c>
      <c r="D22" s="5" t="s">
        <v>43</v>
      </c>
      <c r="E22" s="7">
        <v>391.0135</v>
      </c>
      <c r="F22" s="7">
        <v>900</v>
      </c>
      <c r="G22" s="7">
        <v>71.01350000000002</v>
      </c>
      <c r="H22" s="7">
        <v>0</v>
      </c>
      <c r="I22" s="7">
        <v>31.013500000000022</v>
      </c>
      <c r="J22" s="7">
        <v>0</v>
      </c>
      <c r="K22" s="5">
        <v>0</v>
      </c>
      <c r="L22" s="6"/>
      <c r="M22" s="6">
        <v>15</v>
      </c>
      <c r="N22" s="6">
        <v>347.625</v>
      </c>
      <c r="O22" s="6">
        <v>347.75</v>
      </c>
      <c r="P22" s="6">
        <v>872.3535276146667</v>
      </c>
      <c r="Q22" s="6">
        <v>872.3535276146667</v>
      </c>
      <c r="R22" s="6">
        <v>59.987822516213505</v>
      </c>
      <c r="S22" s="6">
        <v>60.0758004475354</v>
      </c>
      <c r="T22" s="6">
        <v>22.49594359941688</v>
      </c>
      <c r="U22" s="6">
        <v>22.532965668094967</v>
      </c>
      <c r="V22" s="6">
        <v>40.032412183028825</v>
      </c>
      <c r="W22" s="6">
        <v>40.101608797255125</v>
      </c>
      <c r="X22" s="6">
        <v>41.29301984312181</v>
      </c>
      <c r="Y22" s="6">
        <v>41.34882322889551</v>
      </c>
    </row>
    <row r="23" spans="1:25" ht="12.75">
      <c r="A23" s="4" t="s">
        <v>45</v>
      </c>
      <c r="B23" s="4">
        <v>131</v>
      </c>
      <c r="C23" s="4">
        <v>35</v>
      </c>
      <c r="D23" s="5" t="s">
        <v>46</v>
      </c>
      <c r="E23" s="7">
        <v>307.9075</v>
      </c>
      <c r="F23" s="7">
        <v>900</v>
      </c>
      <c r="G23" s="7">
        <v>0</v>
      </c>
      <c r="H23" s="7">
        <v>12.0925</v>
      </c>
      <c r="I23" s="7">
        <v>0</v>
      </c>
      <c r="J23" s="7">
        <v>52.0925</v>
      </c>
      <c r="K23" s="5">
        <v>0</v>
      </c>
      <c r="L23" s="6"/>
      <c r="M23" s="6">
        <v>30</v>
      </c>
      <c r="N23" s="6">
        <v>326.292</v>
      </c>
      <c r="O23" s="6">
        <v>326.417</v>
      </c>
      <c r="P23" s="6">
        <v>873.4883246588272</v>
      </c>
      <c r="Q23" s="6">
        <v>873.4883246588272</v>
      </c>
      <c r="R23" s="6">
        <v>44.819598097736005</v>
      </c>
      <c r="S23" s="6">
        <v>44.897602763191784</v>
      </c>
      <c r="T23" s="6">
        <v>29.05422930855255</v>
      </c>
      <c r="U23" s="6">
        <v>29.10122464309677</v>
      </c>
      <c r="V23" s="6">
        <v>28.177445052773123</v>
      </c>
      <c r="W23" s="6">
        <v>28.23530396236904</v>
      </c>
      <c r="X23" s="6">
        <v>51.213633825899954</v>
      </c>
      <c r="Y23" s="6">
        <v>51.28077491630404</v>
      </c>
    </row>
    <row r="24" spans="1:25" ht="12.75">
      <c r="A24" s="4" t="s">
        <v>47</v>
      </c>
      <c r="B24" s="4">
        <v>-1000</v>
      </c>
      <c r="C24" s="4">
        <v>0</v>
      </c>
      <c r="D24" s="5" t="s">
        <v>48</v>
      </c>
      <c r="E24" s="7">
        <v>517.1835</v>
      </c>
      <c r="F24" s="7">
        <v>900</v>
      </c>
      <c r="G24" s="7">
        <v>197.18349999999998</v>
      </c>
      <c r="H24" s="7">
        <v>0</v>
      </c>
      <c r="I24" s="7">
        <v>157.18349999999998</v>
      </c>
      <c r="J24" s="7">
        <v>0</v>
      </c>
      <c r="K24" s="5">
        <v>0</v>
      </c>
      <c r="L24" s="6"/>
      <c r="M24" s="6">
        <v>45</v>
      </c>
      <c r="N24" s="6">
        <v>322.915</v>
      </c>
      <c r="O24" s="6">
        <v>323.04</v>
      </c>
      <c r="P24" s="6">
        <v>874.6245978984642</v>
      </c>
      <c r="Q24" s="6">
        <v>874.6245978984642</v>
      </c>
      <c r="R24" s="6">
        <v>41.74419560832933</v>
      </c>
      <c r="S24" s="6">
        <v>41.82024879854492</v>
      </c>
      <c r="T24" s="6">
        <v>29.757883606887784</v>
      </c>
      <c r="U24" s="6">
        <v>29.806830416672202</v>
      </c>
      <c r="V24" s="6">
        <v>25.679173805752924</v>
      </c>
      <c r="W24" s="6">
        <v>25.73455324040488</v>
      </c>
      <c r="X24" s="6">
        <v>52.544392399790596</v>
      </c>
      <c r="Y24" s="6">
        <v>52.61401296513864</v>
      </c>
    </row>
    <row r="25" spans="1:25" ht="12.75">
      <c r="A25" s="4" t="s">
        <v>49</v>
      </c>
      <c r="B25" s="4">
        <v>0</v>
      </c>
      <c r="C25" s="4">
        <v>1000</v>
      </c>
      <c r="D25" s="5" t="s">
        <v>50</v>
      </c>
      <c r="E25" s="7">
        <v>288.0025</v>
      </c>
      <c r="F25" s="7">
        <v>900</v>
      </c>
      <c r="G25" s="7">
        <v>0</v>
      </c>
      <c r="H25" s="7">
        <v>31.9975</v>
      </c>
      <c r="I25" s="7">
        <v>0</v>
      </c>
      <c r="J25" s="7">
        <v>71.9975</v>
      </c>
      <c r="K25" s="5">
        <v>0</v>
      </c>
      <c r="L25" s="6"/>
      <c r="M25" s="6">
        <v>60</v>
      </c>
      <c r="N25" s="6">
        <v>330.807</v>
      </c>
      <c r="O25" s="6">
        <v>330.932</v>
      </c>
      <c r="P25" s="6">
        <v>875.76234925388</v>
      </c>
      <c r="Q25" s="6">
        <v>875.76234925388</v>
      </c>
      <c r="R25" s="6">
        <v>45.664585055796344</v>
      </c>
      <c r="S25" s="6">
        <v>45.744575298674036</v>
      </c>
      <c r="T25" s="6">
        <v>26.19474392227581</v>
      </c>
      <c r="U25" s="6">
        <v>26.2397536793981</v>
      </c>
      <c r="V25" s="6">
        <v>28.289475802969054</v>
      </c>
      <c r="W25" s="6">
        <v>28.34848227180642</v>
      </c>
      <c r="X25" s="6">
        <v>47.72142197335844</v>
      </c>
      <c r="Y25" s="6">
        <v>47.78741550452107</v>
      </c>
    </row>
    <row r="26" spans="1:25" ht="12.75">
      <c r="A26" s="4" t="s">
        <v>51</v>
      </c>
      <c r="B26" s="4">
        <v>0</v>
      </c>
      <c r="C26" s="4">
        <v>0</v>
      </c>
      <c r="D26" s="5" t="s">
        <v>52</v>
      </c>
      <c r="E26" s="7">
        <v>291.2795</v>
      </c>
      <c r="F26" s="7">
        <v>900</v>
      </c>
      <c r="G26" s="7">
        <v>0</v>
      </c>
      <c r="H26" s="7">
        <v>28.720500000000015</v>
      </c>
      <c r="I26" s="7">
        <v>0</v>
      </c>
      <c r="J26" s="7">
        <v>68.72050000000002</v>
      </c>
      <c r="K26" s="5">
        <v>0</v>
      </c>
      <c r="L26" s="6"/>
      <c r="M26" s="6">
        <v>75</v>
      </c>
      <c r="N26" s="6">
        <v>318.316</v>
      </c>
      <c r="O26" s="6">
        <v>318.441</v>
      </c>
      <c r="P26" s="6">
        <v>876.9015806478744</v>
      </c>
      <c r="Q26" s="6">
        <v>876.9015806478744</v>
      </c>
      <c r="R26" s="6">
        <v>36.98179723151542</v>
      </c>
      <c r="S26" s="6">
        <v>37.054795606276656</v>
      </c>
      <c r="T26" s="6">
        <v>30.401024281076474</v>
      </c>
      <c r="U26" s="6">
        <v>30.453025906315244</v>
      </c>
      <c r="V26" s="6">
        <v>21.776924190274283</v>
      </c>
      <c r="W26" s="6">
        <v>21.828209238220328</v>
      </c>
      <c r="X26" s="6">
        <v>54.147841497370116</v>
      </c>
      <c r="Y26" s="6">
        <v>54.22155644942407</v>
      </c>
    </row>
    <row r="27" spans="1:25" ht="12.75">
      <c r="A27" s="4" t="s">
        <v>53</v>
      </c>
      <c r="B27" s="4">
        <v>0</v>
      </c>
      <c r="C27" s="4">
        <v>0</v>
      </c>
      <c r="D27" s="5" t="s">
        <v>54</v>
      </c>
      <c r="E27" s="7">
        <v>393.4185</v>
      </c>
      <c r="F27" s="7">
        <v>900</v>
      </c>
      <c r="G27" s="7">
        <v>73.4185</v>
      </c>
      <c r="H27" s="7">
        <v>0</v>
      </c>
      <c r="I27" s="7">
        <v>33.418499999999995</v>
      </c>
      <c r="J27" s="7">
        <v>0</v>
      </c>
      <c r="K27" s="5">
        <v>0</v>
      </c>
      <c r="L27" s="6"/>
      <c r="M27" s="6">
        <v>90</v>
      </c>
      <c r="N27" s="6">
        <v>292.206</v>
      </c>
      <c r="O27" s="6">
        <v>292.331</v>
      </c>
      <c r="P27" s="6">
        <v>878.0422940057488</v>
      </c>
      <c r="Q27" s="6">
        <v>878.0422940057488</v>
      </c>
      <c r="R27" s="6">
        <v>22.44240178435927</v>
      </c>
      <c r="S27" s="6">
        <v>22.498863032343422</v>
      </c>
      <c r="T27" s="6">
        <v>42.360678678831846</v>
      </c>
      <c r="U27" s="6">
        <v>42.42921743084769</v>
      </c>
      <c r="V27" s="6">
        <v>11.846372066720122</v>
      </c>
      <c r="W27" s="6">
        <v>11.881841266636915</v>
      </c>
      <c r="X27" s="6">
        <v>70.76775886893643</v>
      </c>
      <c r="Y27" s="6">
        <v>70.85728966901962</v>
      </c>
    </row>
    <row r="28" spans="1:25" ht="12.75">
      <c r="A28" s="4" t="s">
        <v>55</v>
      </c>
      <c r="B28" s="4">
        <v>2</v>
      </c>
      <c r="C28" s="4">
        <v>2</v>
      </c>
      <c r="D28" s="5" t="s">
        <v>56</v>
      </c>
      <c r="E28" s="7">
        <v>236.9555</v>
      </c>
      <c r="F28" s="7">
        <v>900</v>
      </c>
      <c r="G28" s="7">
        <v>0</v>
      </c>
      <c r="H28" s="7">
        <v>83.0445</v>
      </c>
      <c r="I28" s="7">
        <v>0</v>
      </c>
      <c r="J28" s="7">
        <v>123.0445</v>
      </c>
      <c r="K28" s="5">
        <v>0</v>
      </c>
      <c r="L28" s="6"/>
      <c r="M28" s="6">
        <v>105</v>
      </c>
      <c r="N28" s="6">
        <v>315.381</v>
      </c>
      <c r="O28" s="6">
        <v>315.506</v>
      </c>
      <c r="P28" s="6">
        <v>879.184491255309</v>
      </c>
      <c r="Q28" s="6">
        <v>879.184491255309</v>
      </c>
      <c r="R28" s="6">
        <v>33.20449488524772</v>
      </c>
      <c r="S28" s="6">
        <v>33.275079571416505</v>
      </c>
      <c r="T28" s="6">
        <v>30.368009795526422</v>
      </c>
      <c r="U28" s="6">
        <v>30.42242510935764</v>
      </c>
      <c r="V28" s="6">
        <v>18.65964978333626</v>
      </c>
      <c r="W28" s="6">
        <v>18.70741915471964</v>
      </c>
      <c r="X28" s="6">
        <v>54.87521565684327</v>
      </c>
      <c r="Y28" s="6">
        <v>54.95244628545987</v>
      </c>
    </row>
    <row r="29" spans="1:25" ht="12.75">
      <c r="A29" s="4" t="s">
        <v>57</v>
      </c>
      <c r="B29" s="4">
        <v>2</v>
      </c>
      <c r="C29" s="4">
        <v>2</v>
      </c>
      <c r="D29" s="5" t="s">
        <v>58</v>
      </c>
      <c r="E29" s="7">
        <v>456.7985</v>
      </c>
      <c r="F29" s="7">
        <v>900</v>
      </c>
      <c r="G29" s="7">
        <v>136.7985</v>
      </c>
      <c r="H29" s="7">
        <v>0</v>
      </c>
      <c r="I29" s="7">
        <v>96.79849999999999</v>
      </c>
      <c r="J29" s="7">
        <v>0</v>
      </c>
      <c r="K29" s="5">
        <v>0</v>
      </c>
      <c r="L29" s="6"/>
      <c r="M29" s="6">
        <v>120</v>
      </c>
      <c r="N29" s="6">
        <v>323.492</v>
      </c>
      <c r="O29" s="6">
        <v>323.617</v>
      </c>
      <c r="P29" s="6">
        <v>880.3281743268687</v>
      </c>
      <c r="Q29" s="6">
        <v>880.3281743268687</v>
      </c>
      <c r="R29" s="6">
        <v>36.848610424700425</v>
      </c>
      <c r="S29" s="6">
        <v>36.923818042916174</v>
      </c>
      <c r="T29" s="6">
        <v>26.312391136913934</v>
      </c>
      <c r="U29" s="6">
        <v>26.36218351869819</v>
      </c>
      <c r="V29" s="6">
        <v>20.860326168486313</v>
      </c>
      <c r="W29" s="6">
        <v>20.91201948217482</v>
      </c>
      <c r="X29" s="6">
        <v>49.42628921292228</v>
      </c>
      <c r="Y29" s="6">
        <v>49.499595899233775</v>
      </c>
    </row>
    <row r="30" spans="1:25" ht="12.75">
      <c r="A30" s="4" t="s">
        <v>59</v>
      </c>
      <c r="B30" s="4">
        <v>3</v>
      </c>
      <c r="C30" s="4">
        <v>3</v>
      </c>
      <c r="D30" s="5" t="s">
        <v>60</v>
      </c>
      <c r="E30" s="7">
        <v>361.5905</v>
      </c>
      <c r="F30" s="7">
        <v>900</v>
      </c>
      <c r="G30" s="7">
        <v>41.59050000000002</v>
      </c>
      <c r="H30" s="7">
        <v>0</v>
      </c>
      <c r="I30" s="7">
        <v>1.59050000000002</v>
      </c>
      <c r="J30" s="7">
        <v>0</v>
      </c>
      <c r="K30" s="5">
        <v>0</v>
      </c>
      <c r="L30" s="6"/>
      <c r="M30" s="6">
        <v>135</v>
      </c>
      <c r="N30" s="6">
        <v>319.515</v>
      </c>
      <c r="O30" s="6">
        <v>319.64</v>
      </c>
      <c r="P30" s="6">
        <v>881.4733451532526</v>
      </c>
      <c r="Q30" s="6">
        <v>881.4733451532526</v>
      </c>
      <c r="R30" s="6">
        <v>33.36894039384455</v>
      </c>
      <c r="S30" s="6">
        <v>33.441403188876656</v>
      </c>
      <c r="T30" s="6">
        <v>27.214148132255367</v>
      </c>
      <c r="U30" s="6">
        <v>27.26668533722326</v>
      </c>
      <c r="V30" s="6">
        <v>18.212387357305143</v>
      </c>
      <c r="W30" s="6">
        <v>18.26064510603788</v>
      </c>
      <c r="X30" s="6">
        <v>51.20998316733892</v>
      </c>
      <c r="Y30" s="6">
        <v>51.286725418606174</v>
      </c>
    </row>
    <row r="31" spans="1:25" ht="12.75">
      <c r="A31" s="4" t="s">
        <v>61</v>
      </c>
      <c r="B31" s="4">
        <v>3</v>
      </c>
      <c r="C31" s="4">
        <v>3</v>
      </c>
      <c r="D31" s="5" t="s">
        <v>62</v>
      </c>
      <c r="E31" s="7">
        <v>330.2165</v>
      </c>
      <c r="F31" s="7">
        <v>900</v>
      </c>
      <c r="G31" s="7">
        <v>10.216499999999996</v>
      </c>
      <c r="H31" s="7">
        <v>0</v>
      </c>
      <c r="I31" s="7">
        <v>0</v>
      </c>
      <c r="J31" s="7">
        <v>29.783500000000004</v>
      </c>
      <c r="K31" s="5">
        <v>0</v>
      </c>
      <c r="L31" s="6"/>
      <c r="M31" s="6">
        <v>150</v>
      </c>
      <c r="N31" s="6">
        <v>320.489</v>
      </c>
      <c r="O31" s="6">
        <v>320.614</v>
      </c>
      <c r="P31" s="6">
        <v>882.6200056697995</v>
      </c>
      <c r="Q31" s="6">
        <v>882.6200056697995</v>
      </c>
      <c r="R31" s="6">
        <v>32.782915285157095</v>
      </c>
      <c r="S31" s="6">
        <v>32.85568813341812</v>
      </c>
      <c r="T31" s="6">
        <v>26.062134593791345</v>
      </c>
      <c r="U31" s="6">
        <v>26.11436174553032</v>
      </c>
      <c r="V31" s="6">
        <v>17.51840528958275</v>
      </c>
      <c r="W31" s="6">
        <v>17.566197849043444</v>
      </c>
      <c r="X31" s="6">
        <v>50.000200116963335</v>
      </c>
      <c r="Y31" s="6">
        <v>50.07740755750263</v>
      </c>
    </row>
    <row r="32" spans="1:25" ht="12.75">
      <c r="A32" s="4" t="s">
        <v>63</v>
      </c>
      <c r="B32" s="4">
        <v>3</v>
      </c>
      <c r="C32" s="4">
        <v>3</v>
      </c>
      <c r="D32" s="5" t="s">
        <v>64</v>
      </c>
      <c r="E32" s="7">
        <v>330.4095</v>
      </c>
      <c r="F32" s="7">
        <v>900</v>
      </c>
      <c r="G32" s="7">
        <v>10.40949999999998</v>
      </c>
      <c r="H32" s="7">
        <v>0</v>
      </c>
      <c r="I32" s="7">
        <v>0</v>
      </c>
      <c r="J32" s="7">
        <v>29.59050000000002</v>
      </c>
      <c r="K32" s="5">
        <v>0</v>
      </c>
      <c r="L32" s="6"/>
      <c r="M32" s="6">
        <v>165</v>
      </c>
      <c r="N32" s="6">
        <v>283.268</v>
      </c>
      <c r="O32" s="6">
        <v>283.393</v>
      </c>
      <c r="P32" s="6">
        <v>883.7681578143662</v>
      </c>
      <c r="Q32" s="6">
        <v>883.7681578143662</v>
      </c>
      <c r="R32" s="6">
        <v>14.005942641210012</v>
      </c>
      <c r="S32" s="6">
        <v>14.051395155433795</v>
      </c>
      <c r="T32" s="6">
        <v>44.88707348943069</v>
      </c>
      <c r="U32" s="6">
        <v>44.96662097520691</v>
      </c>
      <c r="V32" s="6">
        <v>6.046436159111921</v>
      </c>
      <c r="W32" s="6">
        <v>6.070337523134079</v>
      </c>
      <c r="X32" s="6">
        <v>76.18460064888059</v>
      </c>
      <c r="Y32" s="6">
        <v>76.28569928485842</v>
      </c>
    </row>
    <row r="33" spans="1:25" ht="12.75">
      <c r="A33" s="4" t="s">
        <v>65</v>
      </c>
      <c r="B33" s="4">
        <v>3</v>
      </c>
      <c r="C33" s="4">
        <v>3</v>
      </c>
      <c r="D33" s="5" t="s">
        <v>66</v>
      </c>
      <c r="E33" s="7">
        <v>359.1495</v>
      </c>
      <c r="F33" s="7">
        <v>900</v>
      </c>
      <c r="G33" s="7">
        <v>39.14949999999999</v>
      </c>
      <c r="H33" s="7">
        <v>0</v>
      </c>
      <c r="I33" s="7">
        <v>0</v>
      </c>
      <c r="J33" s="7">
        <v>0.8505000000000109</v>
      </c>
      <c r="K33" s="5">
        <v>0</v>
      </c>
      <c r="L33" s="6"/>
      <c r="M33" s="6">
        <v>180</v>
      </c>
      <c r="N33" s="6">
        <v>290.701</v>
      </c>
      <c r="O33" s="6">
        <v>290.826</v>
      </c>
      <c r="P33" s="6">
        <v>884.9178035273299</v>
      </c>
      <c r="Q33" s="6">
        <v>884.9178035273299</v>
      </c>
      <c r="R33" s="6">
        <v>15.819726035269978</v>
      </c>
      <c r="S33" s="6">
        <v>15.869569030561639</v>
      </c>
      <c r="T33" s="6">
        <v>39.68101028472336</v>
      </c>
      <c r="U33" s="6">
        <v>39.7561672894317</v>
      </c>
      <c r="V33" s="6">
        <v>6.815476604504225</v>
      </c>
      <c r="W33" s="6">
        <v>6.841921029005904</v>
      </c>
      <c r="X33" s="6">
        <v>69.98304243993783</v>
      </c>
      <c r="Y33" s="6">
        <v>70.08159801543614</v>
      </c>
    </row>
    <row r="34" spans="1:25" ht="12.75">
      <c r="A34" s="4" t="s">
        <v>67</v>
      </c>
      <c r="B34" s="4">
        <v>45000</v>
      </c>
      <c r="C34" s="4">
        <v>45000</v>
      </c>
      <c r="D34" s="5" t="s">
        <v>68</v>
      </c>
      <c r="E34" s="7">
        <v>325.3775</v>
      </c>
      <c r="F34" s="7">
        <v>900</v>
      </c>
      <c r="G34" s="7">
        <v>5.3775</v>
      </c>
      <c r="H34" s="7">
        <v>0</v>
      </c>
      <c r="I34" s="7">
        <v>0</v>
      </c>
      <c r="J34" s="7">
        <v>34.6225</v>
      </c>
      <c r="K34" s="5">
        <v>0</v>
      </c>
      <c r="L34" s="6"/>
      <c r="M34" s="6">
        <v>195</v>
      </c>
      <c r="N34" s="6">
        <v>303.805</v>
      </c>
      <c r="O34" s="6">
        <v>303.93</v>
      </c>
      <c r="P34" s="6">
        <v>886.0689447515921</v>
      </c>
      <c r="Q34" s="6">
        <v>886.0689447515921</v>
      </c>
      <c r="R34" s="6">
        <v>20.379316146063033</v>
      </c>
      <c r="S34" s="6">
        <v>20.43833359718317</v>
      </c>
      <c r="T34" s="6">
        <v>31.55506950886038</v>
      </c>
      <c r="U34" s="6">
        <v>31.621052057740243</v>
      </c>
      <c r="V34" s="6">
        <v>9.050079146511857</v>
      </c>
      <c r="W34" s="6">
        <v>9.082854547664525</v>
      </c>
      <c r="X34" s="6">
        <v>59.58043244830134</v>
      </c>
      <c r="Y34" s="6">
        <v>59.6726570471487</v>
      </c>
    </row>
    <row r="35" spans="1:25" ht="12.75">
      <c r="A35" s="4" t="s">
        <v>69</v>
      </c>
      <c r="B35" s="4">
        <v>0</v>
      </c>
      <c r="C35" s="4">
        <v>0</v>
      </c>
      <c r="D35" s="5" t="s">
        <v>70</v>
      </c>
      <c r="E35" s="7">
        <v>390.8155</v>
      </c>
      <c r="F35" s="7">
        <v>900</v>
      </c>
      <c r="G35" s="7">
        <v>70.81549999999999</v>
      </c>
      <c r="H35" s="7">
        <v>0</v>
      </c>
      <c r="I35" s="7">
        <v>30.815499999999986</v>
      </c>
      <c r="J35" s="7">
        <v>0</v>
      </c>
      <c r="K35" s="5">
        <v>0</v>
      </c>
      <c r="L35" s="6"/>
      <c r="M35" s="6">
        <v>210</v>
      </c>
      <c r="N35" s="6">
        <v>310.843</v>
      </c>
      <c r="O35" s="6">
        <v>310.968</v>
      </c>
      <c r="P35" s="6">
        <v>887.2215834325818</v>
      </c>
      <c r="Q35" s="6">
        <v>887.2215834325818</v>
      </c>
      <c r="R35" s="6">
        <v>22.573652969934574</v>
      </c>
      <c r="S35" s="6">
        <v>22.637472141857955</v>
      </c>
      <c r="T35" s="6">
        <v>27.12603514010928</v>
      </c>
      <c r="U35" s="6">
        <v>27.1872159681859</v>
      </c>
      <c r="V35" s="6">
        <v>9.973339525960265</v>
      </c>
      <c r="W35" s="6">
        <v>10.009077579493715</v>
      </c>
      <c r="X35" s="6">
        <v>53.92971095252644</v>
      </c>
      <c r="Y35" s="6">
        <v>54.01897289899298</v>
      </c>
    </row>
    <row r="36" spans="1:25" ht="12.75">
      <c r="A36" s="4" t="s">
        <v>71</v>
      </c>
      <c r="B36" s="4">
        <v>200000</v>
      </c>
      <c r="C36" s="4">
        <v>200000</v>
      </c>
      <c r="D36" s="5" t="s">
        <v>72</v>
      </c>
      <c r="E36" s="7">
        <v>315.6535</v>
      </c>
      <c r="F36" s="7">
        <v>900</v>
      </c>
      <c r="G36" s="7">
        <v>0</v>
      </c>
      <c r="H36" s="7">
        <v>4.346499999999992</v>
      </c>
      <c r="I36" s="7">
        <v>0</v>
      </c>
      <c r="J36" s="7">
        <v>44.34649999999999</v>
      </c>
      <c r="K36" s="5">
        <v>0</v>
      </c>
      <c r="L36" s="6"/>
      <c r="M36" s="6">
        <v>225</v>
      </c>
      <c r="N36" s="6">
        <v>308.811</v>
      </c>
      <c r="O36" s="6">
        <v>308.936</v>
      </c>
      <c r="P36" s="6">
        <v>888.3757215182588</v>
      </c>
      <c r="Q36" s="6">
        <v>888.3757215182588</v>
      </c>
      <c r="R36" s="6">
        <v>20.245674732077298</v>
      </c>
      <c r="S36" s="6">
        <v>20.307023075975014</v>
      </c>
      <c r="T36" s="6">
        <v>27.23794628246704</v>
      </c>
      <c r="U36" s="6">
        <v>27.301597938569323</v>
      </c>
      <c r="V36" s="6">
        <v>8.36841119503024</v>
      </c>
      <c r="W36" s="6">
        <v>8.400889355966022</v>
      </c>
      <c r="X36" s="6">
        <v>54.81517796326957</v>
      </c>
      <c r="Y36" s="6">
        <v>54.907699802333774</v>
      </c>
    </row>
    <row r="37" spans="1:25" ht="12.75">
      <c r="A37" s="4" t="s">
        <v>73</v>
      </c>
      <c r="B37" s="4">
        <v>10</v>
      </c>
      <c r="C37" s="4">
        <v>10</v>
      </c>
      <c r="D37" s="5" t="s">
        <v>74</v>
      </c>
      <c r="E37" s="7">
        <v>418.9835</v>
      </c>
      <c r="F37" s="7">
        <v>900</v>
      </c>
      <c r="G37" s="7">
        <v>98.98349999999999</v>
      </c>
      <c r="H37" s="7">
        <v>0</v>
      </c>
      <c r="I37" s="7">
        <v>58.98349999999999</v>
      </c>
      <c r="J37" s="7">
        <v>0</v>
      </c>
      <c r="K37" s="5">
        <v>0</v>
      </c>
      <c r="L37" s="6"/>
      <c r="M37" s="6">
        <v>240</v>
      </c>
      <c r="N37" s="6">
        <v>309.146</v>
      </c>
      <c r="O37" s="6">
        <v>309.271</v>
      </c>
      <c r="P37" s="6">
        <v>889.5313609591166</v>
      </c>
      <c r="Q37" s="6">
        <v>889.5313609591166</v>
      </c>
      <c r="R37" s="6">
        <v>19.039038932618315</v>
      </c>
      <c r="S37" s="6">
        <v>19.099766336282784</v>
      </c>
      <c r="T37" s="6">
        <v>26.106583566190892</v>
      </c>
      <c r="U37" s="6">
        <v>26.170856162526423</v>
      </c>
      <c r="V37" s="6">
        <v>7.401471016134722</v>
      </c>
      <c r="W37" s="6">
        <v>7.432111486035122</v>
      </c>
      <c r="X37" s="6">
        <v>53.97365586968176</v>
      </c>
      <c r="Y37" s="6">
        <v>54.068015399781345</v>
      </c>
    </row>
    <row r="38" spans="1:25" ht="12.75">
      <c r="A38" s="4" t="s">
        <v>75</v>
      </c>
      <c r="B38" s="4">
        <v>3.75</v>
      </c>
      <c r="C38" s="4">
        <v>3.75</v>
      </c>
      <c r="D38" s="5" t="s">
        <v>76</v>
      </c>
      <c r="E38" s="7">
        <v>309.4475</v>
      </c>
      <c r="F38" s="7">
        <v>900</v>
      </c>
      <c r="G38" s="7">
        <v>0</v>
      </c>
      <c r="H38" s="7">
        <v>10.5525</v>
      </c>
      <c r="I38" s="7">
        <v>0</v>
      </c>
      <c r="J38" s="7">
        <v>50.5525</v>
      </c>
      <c r="K38" s="5">
        <v>0</v>
      </c>
      <c r="L38" s="6"/>
      <c r="M38" s="6">
        <v>255</v>
      </c>
      <c r="N38" s="6">
        <v>276.096</v>
      </c>
      <c r="O38" s="6">
        <v>276.221</v>
      </c>
      <c r="P38" s="6">
        <v>890.688503708186</v>
      </c>
      <c r="Q38" s="6">
        <v>890.688503708186</v>
      </c>
      <c r="R38" s="6">
        <v>5.931921025332939</v>
      </c>
      <c r="S38" s="6">
        <v>5.961310948948964</v>
      </c>
      <c r="T38" s="6">
        <v>46.429556711859576</v>
      </c>
      <c r="U38" s="6">
        <v>46.52516678824357</v>
      </c>
      <c r="V38" s="6">
        <v>1.547581537626259</v>
      </c>
      <c r="W38" s="6">
        <v>1.5573772987136723</v>
      </c>
      <c r="X38" s="6">
        <v>81.61177878198811</v>
      </c>
      <c r="Y38" s="6">
        <v>81.72698302090069</v>
      </c>
    </row>
    <row r="39" spans="1:25" ht="12.75">
      <c r="A39" s="4" t="s">
        <v>77</v>
      </c>
      <c r="B39" s="9">
        <v>5E-05</v>
      </c>
      <c r="C39" s="9">
        <v>5E-05</v>
      </c>
      <c r="D39" s="5" t="s">
        <v>78</v>
      </c>
      <c r="E39" s="7">
        <v>350.8245</v>
      </c>
      <c r="F39" s="7">
        <v>900</v>
      </c>
      <c r="G39" s="7">
        <v>30.8245</v>
      </c>
      <c r="H39" s="7">
        <v>0</v>
      </c>
      <c r="I39" s="7">
        <v>0</v>
      </c>
      <c r="J39" s="7">
        <v>9.1755</v>
      </c>
      <c r="K39" s="5">
        <v>0</v>
      </c>
      <c r="L39" s="6"/>
      <c r="M39" s="6">
        <v>270</v>
      </c>
      <c r="N39" s="6">
        <v>287.468</v>
      </c>
      <c r="O39" s="6">
        <v>287.593</v>
      </c>
      <c r="P39" s="6">
        <v>891.8471517210388</v>
      </c>
      <c r="Q39" s="6">
        <v>891.8471517210388</v>
      </c>
      <c r="R39" s="6">
        <v>7.836530205185278</v>
      </c>
      <c r="S39" s="6">
        <v>7.8734727376303155</v>
      </c>
      <c r="T39" s="6">
        <v>37.38168223844409</v>
      </c>
      <c r="U39" s="6">
        <v>37.46973970599907</v>
      </c>
      <c r="V39" s="6">
        <v>2.0300562256927397</v>
      </c>
      <c r="W39" s="6">
        <v>2.0426067682413707</v>
      </c>
      <c r="X39" s="6">
        <v>71.1884674566569</v>
      </c>
      <c r="Y39" s="6">
        <v>71.30091691410823</v>
      </c>
    </row>
    <row r="40" spans="1:25" ht="12.75">
      <c r="A40" s="4" t="s">
        <v>79</v>
      </c>
      <c r="B40" s="4">
        <v>0</v>
      </c>
      <c r="C40" s="4">
        <v>0</v>
      </c>
      <c r="D40" s="5" t="s">
        <v>99</v>
      </c>
      <c r="E40" s="7">
        <v>328.4375</v>
      </c>
      <c r="F40" s="7">
        <v>900</v>
      </c>
      <c r="G40" s="7">
        <v>8.4375</v>
      </c>
      <c r="H40" s="7">
        <v>0</v>
      </c>
      <c r="I40" s="7">
        <v>0</v>
      </c>
      <c r="J40" s="7">
        <v>31.5625</v>
      </c>
      <c r="K40" s="5">
        <v>0</v>
      </c>
      <c r="L40" s="6"/>
      <c r="M40" s="6">
        <v>285</v>
      </c>
      <c r="N40" s="6">
        <v>285.76</v>
      </c>
      <c r="O40" s="6">
        <v>285.885</v>
      </c>
      <c r="P40" s="6">
        <v>893.0073069557902</v>
      </c>
      <c r="Q40" s="6">
        <v>893.0073069557902</v>
      </c>
      <c r="R40" s="6">
        <v>6.136415719228935</v>
      </c>
      <c r="S40" s="6">
        <v>6.168972314168336</v>
      </c>
      <c r="T40" s="6">
        <v>37.79768145400487</v>
      </c>
      <c r="U40" s="6">
        <v>37.89012485906545</v>
      </c>
      <c r="V40" s="6">
        <v>1.3170058207864443</v>
      </c>
      <c r="W40" s="6">
        <v>1.3263129556570397</v>
      </c>
      <c r="X40" s="6">
        <v>72.6442357379731</v>
      </c>
      <c r="Y40" s="6">
        <v>72.75992860310254</v>
      </c>
    </row>
    <row r="41" spans="1:25" ht="12.75">
      <c r="A41" s="4" t="s">
        <v>80</v>
      </c>
      <c r="B41" s="4">
        <v>0</v>
      </c>
      <c r="C41" s="4">
        <v>0</v>
      </c>
      <c r="L41" s="6"/>
      <c r="M41" s="6">
        <v>300</v>
      </c>
      <c r="N41" s="6">
        <v>282.651</v>
      </c>
      <c r="O41" s="6">
        <v>282.776</v>
      </c>
      <c r="P41" s="6">
        <v>894.1689713731029</v>
      </c>
      <c r="Q41" s="6">
        <v>894.1689713731029</v>
      </c>
      <c r="R41" s="6">
        <v>4.209668650661683</v>
      </c>
      <c r="S41" s="6">
        <v>4.235867122071195</v>
      </c>
      <c r="T41" s="6">
        <v>39.38661249917445</v>
      </c>
      <c r="U41" s="6">
        <v>39.48541402776493</v>
      </c>
      <c r="V41" s="6">
        <v>0.6811546881637428</v>
      </c>
      <c r="W41" s="6">
        <v>0.6868948676074036</v>
      </c>
      <c r="X41" s="6">
        <v>75.57848341684854</v>
      </c>
      <c r="Y41" s="6">
        <v>75.69774323740486</v>
      </c>
    </row>
    <row r="42" spans="1:25" ht="12.75">
      <c r="A42" s="4" t="s">
        <v>81</v>
      </c>
      <c r="B42" s="4">
        <v>0</v>
      </c>
      <c r="C42" s="4">
        <v>0</v>
      </c>
      <c r="L42" s="6"/>
      <c r="M42" s="6">
        <v>315</v>
      </c>
      <c r="N42" s="6">
        <v>298.399</v>
      </c>
      <c r="O42" s="6">
        <v>298.524</v>
      </c>
      <c r="P42" s="6">
        <v>895.3321469361902</v>
      </c>
      <c r="Q42" s="6">
        <v>895.3321469361902</v>
      </c>
      <c r="R42" s="6">
        <v>6.873122550972121</v>
      </c>
      <c r="S42" s="6">
        <v>6.912693466591946</v>
      </c>
      <c r="T42" s="6">
        <v>26.729012377237297</v>
      </c>
      <c r="U42" s="6">
        <v>26.814441461617456</v>
      </c>
      <c r="V42" s="6">
        <v>1.0953343346756113</v>
      </c>
      <c r="W42" s="6">
        <v>1.1043721677011162</v>
      </c>
      <c r="X42" s="6">
        <v>60.71323094217714</v>
      </c>
      <c r="Y42" s="6">
        <v>60.829193109151596</v>
      </c>
    </row>
    <row r="43" spans="1:25" ht="12.75">
      <c r="A43" s="4" t="s">
        <v>82</v>
      </c>
      <c r="B43" s="4">
        <v>0</v>
      </c>
      <c r="C43" s="4">
        <v>0</v>
      </c>
      <c r="L43" s="6"/>
      <c r="M43" s="6">
        <v>330</v>
      </c>
      <c r="N43" s="6">
        <v>289.547</v>
      </c>
      <c r="O43" s="6">
        <v>289.672</v>
      </c>
      <c r="P43" s="6">
        <v>896.4968356108187</v>
      </c>
      <c r="Q43" s="6">
        <v>896.4968356108187</v>
      </c>
      <c r="R43" s="6">
        <v>3.027011481898047</v>
      </c>
      <c r="S43" s="6">
        <v>3.051006281029969</v>
      </c>
      <c r="T43" s="6">
        <v>32.13343672043213</v>
      </c>
      <c r="U43" s="6">
        <v>32.23444192130022</v>
      </c>
      <c r="V43" s="6">
        <v>0.24273488191640427</v>
      </c>
      <c r="W43" s="6">
        <v>0.24555140830724556</v>
      </c>
      <c r="X43" s="6">
        <v>69.17228565263463</v>
      </c>
      <c r="Y43" s="6">
        <v>69.29446912624381</v>
      </c>
    </row>
    <row r="44" spans="1:25" ht="12.75">
      <c r="A44" s="4" t="s">
        <v>83</v>
      </c>
      <c r="B44" s="4">
        <v>0</v>
      </c>
      <c r="C44" s="4">
        <v>0</v>
      </c>
      <c r="L44" s="6"/>
      <c r="M44" s="6">
        <v>345</v>
      </c>
      <c r="N44" s="6">
        <v>269.848</v>
      </c>
      <c r="O44" s="6">
        <v>269.973</v>
      </c>
      <c r="P44" s="6">
        <v>897.6630393653128</v>
      </c>
      <c r="Q44" s="6">
        <v>897.6630393653128</v>
      </c>
      <c r="R44" s="6">
        <v>0.22391773978107732</v>
      </c>
      <c r="S44" s="6">
        <v>0.2272443130144769</v>
      </c>
      <c r="T44" s="6">
        <v>49.42332497623678</v>
      </c>
      <c r="U44" s="6">
        <v>49.54499840300334</v>
      </c>
      <c r="V44" s="6">
        <v>0.002602470513188111</v>
      </c>
      <c r="W44" s="6">
        <v>0.0026584558028519777</v>
      </c>
      <c r="X44" s="6">
        <v>89.09487420192791</v>
      </c>
      <c r="Y44" s="6">
        <v>89.21981821663825</v>
      </c>
    </row>
    <row r="45" spans="1:25" ht="12.75">
      <c r="A45" s="4" t="s">
        <v>84</v>
      </c>
      <c r="B45" s="4">
        <v>0</v>
      </c>
      <c r="C45" s="4">
        <v>0</v>
      </c>
      <c r="L45" s="6"/>
      <c r="M45" s="6">
        <v>360</v>
      </c>
      <c r="N45" s="6">
        <v>266.108</v>
      </c>
      <c r="O45" s="6">
        <v>266.233</v>
      </c>
      <c r="P45" s="6">
        <v>898.830760170557</v>
      </c>
      <c r="Q45" s="6">
        <v>898.830760170557</v>
      </c>
      <c r="R45" s="6">
        <v>0.0055530056006422345</v>
      </c>
      <c r="S45" s="6">
        <v>0.005711971478715846</v>
      </c>
      <c r="T45" s="6">
        <v>53.356982254343464</v>
      </c>
      <c r="U45" s="6">
        <v>53.48182328846537</v>
      </c>
      <c r="V45" s="6">
        <v>9.08735911885349E-07</v>
      </c>
      <c r="W45" s="6">
        <v>9.480202425841918E-07</v>
      </c>
      <c r="X45" s="6">
        <v>93.2993050162431</v>
      </c>
      <c r="Y45" s="6">
        <v>93.42430497695878</v>
      </c>
    </row>
    <row r="46" spans="12:25" ht="12.75">
      <c r="L46" s="6"/>
      <c r="M46" s="6">
        <v>375</v>
      </c>
      <c r="N46" s="6">
        <v>263.89</v>
      </c>
      <c r="O46" s="6">
        <v>264.015</v>
      </c>
      <c r="P46" s="6">
        <v>900</v>
      </c>
      <c r="Q46" s="6">
        <v>900</v>
      </c>
      <c r="R46" s="6">
        <v>0</v>
      </c>
      <c r="S46" s="6">
        <v>0</v>
      </c>
      <c r="T46" s="6">
        <v>55.985</v>
      </c>
      <c r="U46" s="6">
        <v>56.11</v>
      </c>
      <c r="V46" s="6">
        <v>0</v>
      </c>
      <c r="W46" s="6">
        <v>0</v>
      </c>
      <c r="X46" s="6">
        <v>95.985</v>
      </c>
      <c r="Y46" s="6">
        <v>96.11</v>
      </c>
    </row>
    <row r="47" spans="8:25" ht="12.75">
      <c r="H47" s="10"/>
      <c r="L47" s="6" t="s">
        <v>43</v>
      </c>
      <c r="M47" s="6">
        <v>0</v>
      </c>
      <c r="N47" s="6">
        <v>346.826</v>
      </c>
      <c r="O47" s="6">
        <v>346.951</v>
      </c>
      <c r="P47" s="6">
        <v>871.2202048481754</v>
      </c>
      <c r="Q47" s="6">
        <v>871.2202048481754</v>
      </c>
      <c r="R47" s="6">
        <v>60.39482063301759</v>
      </c>
      <c r="S47" s="6">
        <v>60.482445533518145</v>
      </c>
      <c r="T47" s="6">
        <v>23.298629479536075</v>
      </c>
      <c r="U47" s="6">
        <v>23.336004579035517</v>
      </c>
      <c r="V47" s="6">
        <v>40.6197679377331</v>
      </c>
      <c r="W47" s="6">
        <v>40.68896168752782</v>
      </c>
      <c r="X47" s="6">
        <v>42.22604362679796</v>
      </c>
      <c r="Y47" s="6">
        <v>42.28184987700324</v>
      </c>
    </row>
    <row r="48" spans="12:25" ht="12.75">
      <c r="L48" s="6"/>
      <c r="M48" s="6">
        <v>15</v>
      </c>
      <c r="N48" s="6">
        <v>358.663</v>
      </c>
      <c r="O48" s="6">
        <v>358.788</v>
      </c>
      <c r="P48" s="6">
        <v>872.3535276146667</v>
      </c>
      <c r="Q48" s="6">
        <v>872.3535276146667</v>
      </c>
      <c r="R48" s="6">
        <v>67.95426846387764</v>
      </c>
      <c r="S48" s="6">
        <v>68.04670360578687</v>
      </c>
      <c r="T48" s="6">
        <v>19.428846757668307</v>
      </c>
      <c r="U48" s="6">
        <v>19.46141161575912</v>
      </c>
      <c r="V48" s="6">
        <v>46.372036456685414</v>
      </c>
      <c r="W48" s="6">
        <v>46.44644056386898</v>
      </c>
      <c r="X48" s="6">
        <v>36.59985160973566</v>
      </c>
      <c r="Y48" s="6">
        <v>36.65044750255209</v>
      </c>
    </row>
    <row r="49" spans="12:25" ht="12.75">
      <c r="L49" s="6"/>
      <c r="M49" s="6">
        <v>30</v>
      </c>
      <c r="N49" s="6">
        <v>352.067</v>
      </c>
      <c r="O49" s="6">
        <v>352.192</v>
      </c>
      <c r="P49" s="6">
        <v>873.4883246588272</v>
      </c>
      <c r="Q49" s="6">
        <v>873.4883246588272</v>
      </c>
      <c r="R49" s="6">
        <v>62.16359597216963</v>
      </c>
      <c r="S49" s="6">
        <v>62.25348835546689</v>
      </c>
      <c r="T49" s="6">
        <v>20.635114900827652</v>
      </c>
      <c r="U49" s="6">
        <v>20.670222517530373</v>
      </c>
      <c r="V49" s="6">
        <v>41.46619226859712</v>
      </c>
      <c r="W49" s="6">
        <v>41.53717533431696</v>
      </c>
      <c r="X49" s="6">
        <v>38.740505197847845</v>
      </c>
      <c r="Y49" s="6">
        <v>38.794522132128</v>
      </c>
    </row>
    <row r="50" spans="12:25" ht="12.75">
      <c r="L50" s="6"/>
      <c r="M50" s="6">
        <v>45</v>
      </c>
      <c r="N50" s="6">
        <v>360.643</v>
      </c>
      <c r="O50" s="6">
        <v>360.768</v>
      </c>
      <c r="P50" s="6">
        <v>874.6245978984642</v>
      </c>
      <c r="Q50" s="6">
        <v>874.6245978984642</v>
      </c>
      <c r="R50" s="6">
        <v>67.45727593148658</v>
      </c>
      <c r="S50" s="6">
        <v>67.55075993419828</v>
      </c>
      <c r="T50" s="6">
        <v>17.760394742541212</v>
      </c>
      <c r="U50" s="6">
        <v>17.79191073982951</v>
      </c>
      <c r="V50" s="6">
        <v>45.37199691353595</v>
      </c>
      <c r="W50" s="6">
        <v>45.446799920091436</v>
      </c>
      <c r="X50" s="6">
        <v>34.5286390794772</v>
      </c>
      <c r="Y50" s="6">
        <v>34.57883607292172</v>
      </c>
    </row>
    <row r="51" spans="12:25" ht="12.75">
      <c r="L51" s="6"/>
      <c r="M51" s="6">
        <v>60</v>
      </c>
      <c r="N51" s="6">
        <v>383.33</v>
      </c>
      <c r="O51" s="6">
        <v>383.455</v>
      </c>
      <c r="P51" s="6">
        <v>875.76234925388</v>
      </c>
      <c r="Q51" s="6">
        <v>875.76234925388</v>
      </c>
      <c r="R51" s="6">
        <v>84.21137652347457</v>
      </c>
      <c r="S51" s="6">
        <v>84.31317183420694</v>
      </c>
      <c r="T51" s="6">
        <v>12.24034045780876</v>
      </c>
      <c r="U51" s="6">
        <v>12.2635451470764</v>
      </c>
      <c r="V51" s="6">
        <v>58.74199950912259</v>
      </c>
      <c r="W51" s="6">
        <v>58.826911774655194</v>
      </c>
      <c r="X51" s="6">
        <v>25.67685147620724</v>
      </c>
      <c r="Y51" s="6">
        <v>25.716939210674628</v>
      </c>
    </row>
    <row r="52" spans="12:25" ht="12.75">
      <c r="L52" s="6"/>
      <c r="M52" s="6">
        <v>75</v>
      </c>
      <c r="N52" s="6">
        <v>357.905</v>
      </c>
      <c r="O52" s="6">
        <v>358.03</v>
      </c>
      <c r="P52" s="6">
        <v>876.9015806478744</v>
      </c>
      <c r="Q52" s="6">
        <v>876.9015806478744</v>
      </c>
      <c r="R52" s="6">
        <v>63.38091396847077</v>
      </c>
      <c r="S52" s="6">
        <v>63.47363885273721</v>
      </c>
      <c r="T52" s="6">
        <v>17.230867527537043</v>
      </c>
      <c r="U52" s="6">
        <v>17.263142643270577</v>
      </c>
      <c r="V52" s="6">
        <v>41.48757134405456</v>
      </c>
      <c r="W52" s="6">
        <v>41.56046398664168</v>
      </c>
      <c r="X52" s="6">
        <v>34.291096245791465</v>
      </c>
      <c r="Y52" s="6">
        <v>34.343203603204344</v>
      </c>
    </row>
    <row r="53" spans="12:25" ht="12.75">
      <c r="L53" s="6"/>
      <c r="M53" s="6">
        <v>90</v>
      </c>
      <c r="N53" s="6">
        <v>337.324</v>
      </c>
      <c r="O53" s="6">
        <v>337.449</v>
      </c>
      <c r="P53" s="6">
        <v>878.0422940057488</v>
      </c>
      <c r="Q53" s="6">
        <v>878.0422940057488</v>
      </c>
      <c r="R53" s="6">
        <v>47.81441897843399</v>
      </c>
      <c r="S53" s="6">
        <v>47.897606192229965</v>
      </c>
      <c r="T53" s="6">
        <v>22.641421838718383</v>
      </c>
      <c r="U53" s="6">
        <v>22.683234624922434</v>
      </c>
      <c r="V53" s="6">
        <v>29.295079471912555</v>
      </c>
      <c r="W53" s="6">
        <v>29.356441579876442</v>
      </c>
      <c r="X53" s="6">
        <v>43.12435918217596</v>
      </c>
      <c r="Y53" s="6">
        <v>43.18799707421207</v>
      </c>
    </row>
    <row r="54" spans="12:25" ht="12.75">
      <c r="L54" s="6"/>
      <c r="M54" s="6">
        <v>105</v>
      </c>
      <c r="N54" s="6">
        <v>352.707</v>
      </c>
      <c r="O54" s="6">
        <v>352.832</v>
      </c>
      <c r="P54" s="6">
        <v>879.184491255309</v>
      </c>
      <c r="Q54" s="6">
        <v>879.184491255309</v>
      </c>
      <c r="R54" s="6">
        <v>57.4389003067745</v>
      </c>
      <c r="S54" s="6">
        <v>57.529709774277514</v>
      </c>
      <c r="T54" s="6">
        <v>17.296639998387437</v>
      </c>
      <c r="U54" s="6">
        <v>17.330830530884423</v>
      </c>
      <c r="V54" s="6">
        <v>36.18139506040164</v>
      </c>
      <c r="W54" s="6">
        <v>36.250827793311444</v>
      </c>
      <c r="X54" s="6">
        <v>35.092624295435044</v>
      </c>
      <c r="Y54" s="6">
        <v>35.14819156252524</v>
      </c>
    </row>
    <row r="55" spans="12:25" ht="12.75">
      <c r="L55" s="6"/>
      <c r="M55" s="6">
        <v>120</v>
      </c>
      <c r="N55" s="6">
        <v>360.821</v>
      </c>
      <c r="O55" s="6">
        <v>360.946</v>
      </c>
      <c r="P55" s="6">
        <v>880.3281743268687</v>
      </c>
      <c r="Q55" s="6">
        <v>880.3281743268687</v>
      </c>
      <c r="R55" s="6">
        <v>62.36640516952769</v>
      </c>
      <c r="S55" s="6">
        <v>62.46112188082089</v>
      </c>
      <c r="T55" s="6">
        <v>14.520694974818632</v>
      </c>
      <c r="U55" s="6">
        <v>14.55097826352543</v>
      </c>
      <c r="V55" s="6">
        <v>39.59865806187134</v>
      </c>
      <c r="W55" s="6">
        <v>39.67218243617544</v>
      </c>
      <c r="X55" s="6">
        <v>30.857452166922887</v>
      </c>
      <c r="Y55" s="6">
        <v>30.908927792618787</v>
      </c>
    </row>
    <row r="56" spans="12:25" ht="12.75">
      <c r="L56" s="6"/>
      <c r="M56" s="6">
        <v>135</v>
      </c>
      <c r="N56" s="6">
        <v>376.517</v>
      </c>
      <c r="O56" s="6">
        <v>376.642</v>
      </c>
      <c r="P56" s="6">
        <v>881.4733451532526</v>
      </c>
      <c r="Q56" s="6">
        <v>881.4733451532526</v>
      </c>
      <c r="R56" s="6">
        <v>73.60895737611197</v>
      </c>
      <c r="S56" s="6">
        <v>73.71044813562101</v>
      </c>
      <c r="T56" s="6">
        <v>10.481193078999707</v>
      </c>
      <c r="U56" s="6">
        <v>10.504702319490686</v>
      </c>
      <c r="V56" s="6">
        <v>48.07337896396634</v>
      </c>
      <c r="W56" s="6">
        <v>48.15504293033558</v>
      </c>
      <c r="X56" s="6">
        <v>24.10238099163661</v>
      </c>
      <c r="Y56" s="6">
        <v>24.145717025267366</v>
      </c>
    </row>
    <row r="57" spans="12:25" ht="12.75">
      <c r="L57" s="6"/>
      <c r="M57" s="6">
        <v>150</v>
      </c>
      <c r="N57" s="6">
        <v>377.07</v>
      </c>
      <c r="O57" s="6">
        <v>377.195</v>
      </c>
      <c r="P57" s="6">
        <v>882.6200056697995</v>
      </c>
      <c r="Q57" s="6">
        <v>882.6200056697995</v>
      </c>
      <c r="R57" s="6">
        <v>72.98831348449865</v>
      </c>
      <c r="S57" s="6">
        <v>73.09053859776901</v>
      </c>
      <c r="T57" s="6">
        <v>9.715985058142236</v>
      </c>
      <c r="U57" s="6">
        <v>9.738759944871866</v>
      </c>
      <c r="V57" s="6">
        <v>47.11757453942724</v>
      </c>
      <c r="W57" s="6">
        <v>47.1995106465848</v>
      </c>
      <c r="X57" s="6">
        <v>23.052512914504657</v>
      </c>
      <c r="Y57" s="6">
        <v>23.0955768073471</v>
      </c>
    </row>
    <row r="58" spans="12:25" ht="12.75">
      <c r="L58" s="6"/>
      <c r="M58" s="6">
        <v>165</v>
      </c>
      <c r="N58" s="6">
        <v>391.648</v>
      </c>
      <c r="O58" s="6">
        <v>391.773</v>
      </c>
      <c r="P58" s="6">
        <v>883.7681578143662</v>
      </c>
      <c r="Q58" s="6">
        <v>883.7681578143662</v>
      </c>
      <c r="R58" s="6">
        <v>84.19446671004586</v>
      </c>
      <c r="S58" s="6">
        <v>84.30234419638344</v>
      </c>
      <c r="T58" s="6">
        <v>6.7580225303802886</v>
      </c>
      <c r="U58" s="6">
        <v>6.775145044042711</v>
      </c>
      <c r="V58" s="6">
        <v>55.76066023272601</v>
      </c>
      <c r="W58" s="6">
        <v>55.85009014787498</v>
      </c>
      <c r="X58" s="6">
        <v>17.584353273621446</v>
      </c>
      <c r="Y58" s="6">
        <v>17.619923358472487</v>
      </c>
    </row>
    <row r="59" spans="12:25" ht="12.75">
      <c r="L59" s="6"/>
      <c r="M59" s="6">
        <v>180</v>
      </c>
      <c r="N59" s="6">
        <v>370.347</v>
      </c>
      <c r="O59" s="6">
        <v>370.472</v>
      </c>
      <c r="P59" s="6">
        <v>884.9178035273299</v>
      </c>
      <c r="Q59" s="6">
        <v>884.9178035273299</v>
      </c>
      <c r="R59" s="6">
        <v>65.30408389434322</v>
      </c>
      <c r="S59" s="6">
        <v>65.40480763140725</v>
      </c>
      <c r="T59" s="6">
        <v>9.57024888556901</v>
      </c>
      <c r="U59" s="6">
        <v>9.594525148504982</v>
      </c>
      <c r="V59" s="6">
        <v>40.06186662152119</v>
      </c>
      <c r="W59" s="6">
        <v>40.139963745788755</v>
      </c>
      <c r="X59" s="6">
        <v>23.635085156720727</v>
      </c>
      <c r="Y59" s="6">
        <v>23.681988032453162</v>
      </c>
    </row>
    <row r="60" spans="12:25" ht="12.75">
      <c r="L60" s="6"/>
      <c r="M60" s="6">
        <v>195</v>
      </c>
      <c r="N60" s="6">
        <v>404.137</v>
      </c>
      <c r="O60" s="6">
        <v>404.262</v>
      </c>
      <c r="P60" s="6">
        <v>886.0689447515921</v>
      </c>
      <c r="Q60" s="6">
        <v>886.0689447515921</v>
      </c>
      <c r="R60" s="6">
        <v>93.2516926534233</v>
      </c>
      <c r="S60" s="6">
        <v>93.36465299670392</v>
      </c>
      <c r="T60" s="6">
        <v>4.149388908381133</v>
      </c>
      <c r="U60" s="6">
        <v>4.16142856510053</v>
      </c>
      <c r="V60" s="6">
        <v>62.274625774745566</v>
      </c>
      <c r="W60" s="6">
        <v>62.370772412064234</v>
      </c>
      <c r="X60" s="6">
        <v>12.536350312701066</v>
      </c>
      <c r="Y60" s="6">
        <v>12.565203675382381</v>
      </c>
    </row>
    <row r="61" spans="12:25" ht="12.75">
      <c r="L61" s="6"/>
      <c r="M61" s="6">
        <v>210</v>
      </c>
      <c r="N61" s="6">
        <v>424.813</v>
      </c>
      <c r="O61" s="6">
        <v>424.938</v>
      </c>
      <c r="P61" s="6">
        <v>887.2215834325818</v>
      </c>
      <c r="Q61" s="6">
        <v>887.2215834325818</v>
      </c>
      <c r="R61" s="6">
        <v>111.50506376329322</v>
      </c>
      <c r="S61" s="6">
        <v>111.62315643323926</v>
      </c>
      <c r="T61" s="6">
        <v>2.1417194314906287</v>
      </c>
      <c r="U61" s="6">
        <v>2.148626761544607</v>
      </c>
      <c r="V61" s="6">
        <v>77.60782881762937</v>
      </c>
      <c r="W61" s="6">
        <v>77.7131170349404</v>
      </c>
      <c r="X61" s="6">
        <v>7.663750407973156</v>
      </c>
      <c r="Y61" s="6">
        <v>7.683462190662122</v>
      </c>
    </row>
    <row r="62" spans="12:25" ht="12.75">
      <c r="L62" s="6"/>
      <c r="M62" s="6">
        <v>225</v>
      </c>
      <c r="N62" s="6">
        <v>424.087</v>
      </c>
      <c r="O62" s="6">
        <v>424.212</v>
      </c>
      <c r="P62" s="6">
        <v>888.3757215182588</v>
      </c>
      <c r="Q62" s="6">
        <v>888.3757215182588</v>
      </c>
      <c r="R62" s="6">
        <v>110.01675756147272</v>
      </c>
      <c r="S62" s="6">
        <v>110.13555329387623</v>
      </c>
      <c r="T62" s="6">
        <v>1.7904765003682648</v>
      </c>
      <c r="U62" s="6">
        <v>1.7966807679647572</v>
      </c>
      <c r="V62" s="6">
        <v>75.69083384774059</v>
      </c>
      <c r="W62" s="6">
        <v>75.79682617424253</v>
      </c>
      <c r="X62" s="6">
        <v>6.935114781546041</v>
      </c>
      <c r="Y62" s="6">
        <v>6.954122455044101</v>
      </c>
    </row>
    <row r="63" spans="12:25" ht="12.75">
      <c r="L63" s="6"/>
      <c r="M63" s="6">
        <v>240</v>
      </c>
      <c r="N63" s="6">
        <v>414.505</v>
      </c>
      <c r="O63" s="6">
        <v>414.63</v>
      </c>
      <c r="P63" s="6">
        <v>889.5313609591166</v>
      </c>
      <c r="Q63" s="6">
        <v>889.5313609591166</v>
      </c>
      <c r="R63" s="6">
        <v>100.12051983290141</v>
      </c>
      <c r="S63" s="6">
        <v>100.23857810125791</v>
      </c>
      <c r="T63" s="6">
        <v>1.8863953311660653</v>
      </c>
      <c r="U63" s="6">
        <v>1.8933370628095203</v>
      </c>
      <c r="V63" s="6">
        <v>66.30029820920217</v>
      </c>
      <c r="W63" s="6">
        <v>66.40356661842713</v>
      </c>
      <c r="X63" s="6">
        <v>7.586111002073796</v>
      </c>
      <c r="Y63" s="6">
        <v>7.607842592848835</v>
      </c>
    </row>
    <row r="64" spans="12:25" ht="12.75">
      <c r="L64" s="6"/>
      <c r="M64" s="6">
        <v>255</v>
      </c>
      <c r="N64" s="6">
        <v>446.755</v>
      </c>
      <c r="O64" s="6">
        <v>446.88</v>
      </c>
      <c r="P64" s="6">
        <v>890.688503708186</v>
      </c>
      <c r="Q64" s="6">
        <v>890.688503708186</v>
      </c>
      <c r="R64" s="6">
        <v>130.56758931690607</v>
      </c>
      <c r="S64" s="6">
        <v>130.69042791481328</v>
      </c>
      <c r="T64" s="6">
        <v>0.49967367772390175</v>
      </c>
      <c r="U64" s="6">
        <v>0.5018350798167167</v>
      </c>
      <c r="V64" s="6">
        <v>93.34168659198875</v>
      </c>
      <c r="W64" s="6">
        <v>93.45694653321017</v>
      </c>
      <c r="X64" s="6">
        <v>2.852348016484625</v>
      </c>
      <c r="Y64" s="6">
        <v>2.8620880752632085</v>
      </c>
    </row>
    <row r="65" spans="12:25" ht="12.75">
      <c r="L65" s="6"/>
      <c r="M65" s="6">
        <v>270</v>
      </c>
      <c r="N65" s="6">
        <v>442.737</v>
      </c>
      <c r="O65" s="6">
        <v>442.862</v>
      </c>
      <c r="P65" s="6">
        <v>891.8471517210388</v>
      </c>
      <c r="Q65" s="6">
        <v>891.8471517210388</v>
      </c>
      <c r="R65" s="6">
        <v>126.01697576221994</v>
      </c>
      <c r="S65" s="6">
        <v>126.14015958947087</v>
      </c>
      <c r="T65" s="6">
        <v>0.3793690902846722</v>
      </c>
      <c r="U65" s="6">
        <v>0.38118526303374367</v>
      </c>
      <c r="V65" s="6">
        <v>88.51474003925112</v>
      </c>
      <c r="W65" s="6">
        <v>88.63038668743532</v>
      </c>
      <c r="X65" s="6">
        <v>2.507247375850785</v>
      </c>
      <c r="Y65" s="6">
        <v>2.5166007276666167</v>
      </c>
    </row>
    <row r="66" spans="12:25" ht="12.75">
      <c r="L66" s="6"/>
      <c r="M66" s="6">
        <v>285</v>
      </c>
      <c r="N66" s="6">
        <v>425.698</v>
      </c>
      <c r="O66" s="6">
        <v>425.823</v>
      </c>
      <c r="P66" s="6">
        <v>893.0073069557902</v>
      </c>
      <c r="Q66" s="6">
        <v>893.0073069557902</v>
      </c>
      <c r="R66" s="6">
        <v>108.64824065058924</v>
      </c>
      <c r="S66" s="6">
        <v>108.77083440305604</v>
      </c>
      <c r="T66" s="6">
        <v>0.4615435428925884</v>
      </c>
      <c r="U66" s="6">
        <v>0.4639497904257966</v>
      </c>
      <c r="V66" s="6">
        <v>71.74676798400822</v>
      </c>
      <c r="W66" s="6">
        <v>71.85897045085129</v>
      </c>
      <c r="X66" s="6">
        <v>3.2388932331673965</v>
      </c>
      <c r="Y66" s="6">
        <v>3.251690766324311</v>
      </c>
    </row>
    <row r="67" spans="12:25" ht="12.75">
      <c r="L67" s="6"/>
      <c r="M67" s="6">
        <v>300</v>
      </c>
      <c r="N67" s="6">
        <v>452.143</v>
      </c>
      <c r="O67" s="6">
        <v>452.268</v>
      </c>
      <c r="P67" s="6">
        <v>894.1689713731029</v>
      </c>
      <c r="Q67" s="6">
        <v>894.1689713731029</v>
      </c>
      <c r="R67" s="6">
        <v>134.2848656274555</v>
      </c>
      <c r="S67" s="6">
        <v>134.4094231462048</v>
      </c>
      <c r="T67" s="6">
        <v>0.06816852330809715</v>
      </c>
      <c r="U67" s="6">
        <v>0.06861100455878041</v>
      </c>
      <c r="V67" s="6">
        <v>95.35292087576885</v>
      </c>
      <c r="W67" s="6">
        <v>95.4735772747774</v>
      </c>
      <c r="X67" s="6">
        <v>0.8731658240185816</v>
      </c>
      <c r="Y67" s="6">
        <v>0.8775094250100095</v>
      </c>
    </row>
    <row r="68" spans="12:25" ht="12.75">
      <c r="L68" s="6"/>
      <c r="M68" s="6">
        <v>315</v>
      </c>
      <c r="N68" s="6">
        <v>398.83</v>
      </c>
      <c r="O68" s="6">
        <v>398.955</v>
      </c>
      <c r="P68" s="6">
        <v>895.3321469361902</v>
      </c>
      <c r="Q68" s="6">
        <v>895.3321469361902</v>
      </c>
      <c r="R68" s="6">
        <v>80.98879285562359</v>
      </c>
      <c r="S68" s="6">
        <v>81.11051711958513</v>
      </c>
      <c r="T68" s="6">
        <v>0.49583603023046857</v>
      </c>
      <c r="U68" s="6">
        <v>0.499111766268957</v>
      </c>
      <c r="V68" s="6">
        <v>45.27263754248923</v>
      </c>
      <c r="W68" s="6">
        <v>45.376515490817795</v>
      </c>
      <c r="X68" s="6">
        <v>4.554374265293818</v>
      </c>
      <c r="Y68" s="6">
        <v>4.575496316965247</v>
      </c>
    </row>
    <row r="69" spans="12:25" ht="12.75">
      <c r="L69" s="6"/>
      <c r="M69" s="6">
        <v>330</v>
      </c>
      <c r="N69" s="6">
        <v>381.71</v>
      </c>
      <c r="O69" s="6">
        <v>381.835</v>
      </c>
      <c r="P69" s="6">
        <v>896.4968356108187</v>
      </c>
      <c r="Q69" s="6">
        <v>896.4968356108187</v>
      </c>
      <c r="R69" s="6">
        <v>63.56436787966696</v>
      </c>
      <c r="S69" s="6">
        <v>63.68475571393551</v>
      </c>
      <c r="T69" s="6">
        <v>0.604186153337704</v>
      </c>
      <c r="U69" s="6">
        <v>0.6087983190691797</v>
      </c>
      <c r="V69" s="6">
        <v>29.581474445278634</v>
      </c>
      <c r="W69" s="6">
        <v>29.67442564114133</v>
      </c>
      <c r="X69" s="6">
        <v>6.4381598854687665</v>
      </c>
      <c r="Y69" s="6">
        <v>6.47020868960607</v>
      </c>
    </row>
    <row r="70" spans="12:25" ht="12.75">
      <c r="L70" s="6"/>
      <c r="M70" s="6">
        <v>345</v>
      </c>
      <c r="N70" s="6">
        <v>367.321</v>
      </c>
      <c r="O70" s="6">
        <v>367.446</v>
      </c>
      <c r="P70" s="6">
        <v>897.6630393653128</v>
      </c>
      <c r="Q70" s="6">
        <v>897.6630393653128</v>
      </c>
      <c r="R70" s="6">
        <v>48.74257358007847</v>
      </c>
      <c r="S70" s="6">
        <v>48.8620076857943</v>
      </c>
      <c r="T70" s="6">
        <v>0.5850883490165664</v>
      </c>
      <c r="U70" s="6">
        <v>0.5906542433007584</v>
      </c>
      <c r="V70" s="6">
        <v>16.85706082866268</v>
      </c>
      <c r="W70" s="6">
        <v>16.934886944560372</v>
      </c>
      <c r="X70" s="6">
        <v>8.554102690685434</v>
      </c>
      <c r="Y70" s="6">
        <v>8.601276574787741</v>
      </c>
    </row>
    <row r="71" spans="12:25" ht="12.75">
      <c r="L71" s="6"/>
      <c r="M71" s="6">
        <v>360</v>
      </c>
      <c r="N71" s="6">
        <v>378.902</v>
      </c>
      <c r="O71" s="6">
        <v>379.027</v>
      </c>
      <c r="P71" s="6">
        <v>898.830760170557</v>
      </c>
      <c r="Q71" s="6">
        <v>898.830760170557</v>
      </c>
      <c r="R71" s="6">
        <v>59.33171662494059</v>
      </c>
      <c r="S71" s="6">
        <v>59.45646038113829</v>
      </c>
      <c r="T71" s="6">
        <v>0.01373066400303742</v>
      </c>
      <c r="U71" s="6">
        <v>0.013986907805330021</v>
      </c>
      <c r="V71" s="6">
        <v>21.698804098349857</v>
      </c>
      <c r="W71" s="6">
        <v>21.801038312007076</v>
      </c>
      <c r="X71" s="6">
        <v>2.306342380229961</v>
      </c>
      <c r="Y71" s="6">
        <v>2.329108166572755</v>
      </c>
    </row>
    <row r="72" spans="12:25" ht="12.75">
      <c r="L72" s="6"/>
      <c r="M72" s="6">
        <v>375</v>
      </c>
      <c r="N72" s="6">
        <v>390.951</v>
      </c>
      <c r="O72" s="6">
        <v>391.076</v>
      </c>
      <c r="P72" s="6">
        <v>900</v>
      </c>
      <c r="Q72" s="6">
        <v>900</v>
      </c>
      <c r="R72" s="6">
        <v>70.95100000000002</v>
      </c>
      <c r="S72" s="6">
        <v>71.07600000000002</v>
      </c>
      <c r="T72" s="6">
        <v>0</v>
      </c>
      <c r="U72" s="6">
        <v>0</v>
      </c>
      <c r="V72" s="6">
        <v>30.951000000000022</v>
      </c>
      <c r="W72" s="6">
        <v>31.076000000000022</v>
      </c>
      <c r="X72" s="6">
        <v>0</v>
      </c>
      <c r="Y72" s="6">
        <v>0</v>
      </c>
    </row>
    <row r="73" spans="12:25" ht="12.75">
      <c r="L73" s="6" t="s">
        <v>46</v>
      </c>
      <c r="M73" s="6">
        <v>0</v>
      </c>
      <c r="N73" s="6">
        <v>346.826</v>
      </c>
      <c r="O73" s="6">
        <v>346.951</v>
      </c>
      <c r="P73" s="6">
        <v>871.2202048481754</v>
      </c>
      <c r="Q73" s="6">
        <v>871.2202048481754</v>
      </c>
      <c r="R73" s="6">
        <v>60.39482063301759</v>
      </c>
      <c r="S73" s="6">
        <v>60.482445533518145</v>
      </c>
      <c r="T73" s="6">
        <v>23.298629479536075</v>
      </c>
      <c r="U73" s="6">
        <v>23.336004579035517</v>
      </c>
      <c r="V73" s="6">
        <v>40.6197679377331</v>
      </c>
      <c r="W73" s="6">
        <v>40.68896168752782</v>
      </c>
      <c r="X73" s="6">
        <v>42.22604362679796</v>
      </c>
      <c r="Y73" s="6">
        <v>42.28184987700324</v>
      </c>
    </row>
    <row r="74" spans="12:25" ht="12.75">
      <c r="L74" s="6"/>
      <c r="M74" s="6">
        <v>15</v>
      </c>
      <c r="N74" s="6">
        <v>377.619</v>
      </c>
      <c r="O74" s="6">
        <v>377.744</v>
      </c>
      <c r="P74" s="6">
        <v>872.3535276146667</v>
      </c>
      <c r="Q74" s="6">
        <v>872.3535276146667</v>
      </c>
      <c r="R74" s="6">
        <v>82.49104780611725</v>
      </c>
      <c r="S74" s="6">
        <v>82.59017452014741</v>
      </c>
      <c r="T74" s="6">
        <v>15.016317672028812</v>
      </c>
      <c r="U74" s="6">
        <v>15.042190957998656</v>
      </c>
      <c r="V74" s="6">
        <v>58.29750855712791</v>
      </c>
      <c r="W74" s="6">
        <v>58.38018126787043</v>
      </c>
      <c r="X74" s="6">
        <v>29.577592313737096</v>
      </c>
      <c r="Y74" s="6">
        <v>29.61991960299456</v>
      </c>
    </row>
    <row r="75" spans="12:25" ht="12.75">
      <c r="L75" s="6"/>
      <c r="M75" s="6">
        <v>30</v>
      </c>
      <c r="N75" s="6">
        <v>386.014</v>
      </c>
      <c r="O75" s="6">
        <v>386.139</v>
      </c>
      <c r="P75" s="6">
        <v>873.4883246588272</v>
      </c>
      <c r="Q75" s="6">
        <v>873.4883246588272</v>
      </c>
      <c r="R75" s="6">
        <v>88.30350833416034</v>
      </c>
      <c r="S75" s="6">
        <v>88.40550482027658</v>
      </c>
      <c r="T75" s="6">
        <v>12.840131365637355</v>
      </c>
      <c r="U75" s="6">
        <v>12.863134879521107</v>
      </c>
      <c r="V75" s="6">
        <v>62.85419152340417</v>
      </c>
      <c r="W75" s="6">
        <v>62.940219284412144</v>
      </c>
      <c r="X75" s="6">
        <v>26.196549147943035</v>
      </c>
      <c r="Y75" s="6">
        <v>26.23552138693508</v>
      </c>
    </row>
    <row r="76" spans="12:25" ht="12.75">
      <c r="L76" s="6"/>
      <c r="M76" s="6">
        <v>45</v>
      </c>
      <c r="N76" s="6">
        <v>389.489</v>
      </c>
      <c r="O76" s="6">
        <v>389.614</v>
      </c>
      <c r="P76" s="6">
        <v>874.6245978984642</v>
      </c>
      <c r="Q76" s="6">
        <v>874.6245978984642</v>
      </c>
      <c r="R76" s="6">
        <v>90.21838535425005</v>
      </c>
      <c r="S76" s="6">
        <v>90.32172193161858</v>
      </c>
      <c r="T76" s="6">
        <v>11.685356739961522</v>
      </c>
      <c r="U76" s="6">
        <v>11.707020162592944</v>
      </c>
      <c r="V76" s="6">
        <v>64.13654598111675</v>
      </c>
      <c r="W76" s="6">
        <v>64.22397075382433</v>
      </c>
      <c r="X76" s="6">
        <v>24.459809913210066</v>
      </c>
      <c r="Y76" s="6">
        <v>24.4973851405025</v>
      </c>
    </row>
    <row r="77" spans="12:25" ht="12.75">
      <c r="L77" s="6"/>
      <c r="M77" s="6">
        <v>60</v>
      </c>
      <c r="N77" s="6">
        <v>363.806</v>
      </c>
      <c r="O77" s="6">
        <v>363.931</v>
      </c>
      <c r="P77" s="6">
        <v>875.76234925388</v>
      </c>
      <c r="Q77" s="6">
        <v>875.76234925388</v>
      </c>
      <c r="R77" s="6">
        <v>68.83461986647463</v>
      </c>
      <c r="S77" s="6">
        <v>68.92953031022486</v>
      </c>
      <c r="T77" s="6">
        <v>16.380698933826665</v>
      </c>
      <c r="U77" s="6">
        <v>16.41078849007642</v>
      </c>
      <c r="V77" s="6">
        <v>46.16001563731583</v>
      </c>
      <c r="W77" s="6">
        <v>46.23608753428941</v>
      </c>
      <c r="X77" s="6">
        <v>32.61002723584146</v>
      </c>
      <c r="Y77" s="6">
        <v>32.65895533886788</v>
      </c>
    </row>
    <row r="78" spans="12:25" ht="12.75">
      <c r="L78" s="6"/>
      <c r="M78" s="6">
        <v>75</v>
      </c>
      <c r="N78" s="6">
        <v>331.208</v>
      </c>
      <c r="O78" s="6">
        <v>331.333</v>
      </c>
      <c r="P78" s="6">
        <v>876.9015806478744</v>
      </c>
      <c r="Q78" s="6">
        <v>876.9015806478744</v>
      </c>
      <c r="R78" s="6">
        <v>44.884086360027126</v>
      </c>
      <c r="S78" s="6">
        <v>44.96416119716833</v>
      </c>
      <c r="T78" s="6">
        <v>25.4183898719681</v>
      </c>
      <c r="U78" s="6">
        <v>25.463315034826888</v>
      </c>
      <c r="V78" s="6">
        <v>27.439351908855922</v>
      </c>
      <c r="W78" s="6">
        <v>27.497922126008547</v>
      </c>
      <c r="X78" s="6">
        <v>46.92555438515828</v>
      </c>
      <c r="Y78" s="6">
        <v>46.99198416800566</v>
      </c>
    </row>
    <row r="79" spans="12:25" ht="12.75">
      <c r="L79" s="6"/>
      <c r="M79" s="6">
        <v>90</v>
      </c>
      <c r="N79" s="6">
        <v>335.099</v>
      </c>
      <c r="O79" s="6">
        <v>335.224</v>
      </c>
      <c r="P79" s="6">
        <v>878.0422940057488</v>
      </c>
      <c r="Q79" s="6">
        <v>878.0422940057488</v>
      </c>
      <c r="R79" s="6">
        <v>46.34453864742065</v>
      </c>
      <c r="S79" s="6">
        <v>46.426568260692186</v>
      </c>
      <c r="T79" s="6">
        <v>23.39538390718064</v>
      </c>
      <c r="U79" s="6">
        <v>23.43835429390909</v>
      </c>
      <c r="V79" s="6">
        <v>28.21468004286685</v>
      </c>
      <c r="W79" s="6">
        <v>28.274780820260318</v>
      </c>
      <c r="X79" s="6">
        <v>44.26769842255986</v>
      </c>
      <c r="Y79" s="6">
        <v>44.332597645166395</v>
      </c>
    </row>
    <row r="80" spans="12:25" ht="12.75">
      <c r="L80" s="6"/>
      <c r="M80" s="6">
        <v>105</v>
      </c>
      <c r="N80" s="6">
        <v>332.371</v>
      </c>
      <c r="O80" s="6">
        <v>332.496</v>
      </c>
      <c r="P80" s="6">
        <v>879.184491255309</v>
      </c>
      <c r="Q80" s="6">
        <v>879.184491255309</v>
      </c>
      <c r="R80" s="6">
        <v>43.485749709418606</v>
      </c>
      <c r="S80" s="6">
        <v>43.56623942354897</v>
      </c>
      <c r="T80" s="6">
        <v>23.669169647658894</v>
      </c>
      <c r="U80" s="6">
        <v>23.713679933528503</v>
      </c>
      <c r="V80" s="6">
        <v>25.832626681961308</v>
      </c>
      <c r="W80" s="6">
        <v>25.890458690800983</v>
      </c>
      <c r="X80" s="6">
        <v>45.068255192924596</v>
      </c>
      <c r="Y80" s="6">
        <v>45.13542318408492</v>
      </c>
    </row>
    <row r="81" spans="12:25" ht="12.75">
      <c r="L81" s="6"/>
      <c r="M81" s="6">
        <v>120</v>
      </c>
      <c r="N81" s="6">
        <v>340.133</v>
      </c>
      <c r="O81" s="6">
        <v>340.258</v>
      </c>
      <c r="P81" s="6">
        <v>880.3281743268687</v>
      </c>
      <c r="Q81" s="6">
        <v>880.3281743268687</v>
      </c>
      <c r="R81" s="6">
        <v>47.499198419725474</v>
      </c>
      <c r="S81" s="6">
        <v>47.58387231280112</v>
      </c>
      <c r="T81" s="6">
        <v>20.331445406798938</v>
      </c>
      <c r="U81" s="6">
        <v>20.37177151372329</v>
      </c>
      <c r="V81" s="6">
        <v>28.407351729578174</v>
      </c>
      <c r="W81" s="6">
        <v>28.469070461741453</v>
      </c>
      <c r="X81" s="6">
        <v>40.34234019248895</v>
      </c>
      <c r="Y81" s="6">
        <v>40.40562146032567</v>
      </c>
    </row>
    <row r="82" spans="12:25" ht="12.75">
      <c r="L82" s="6"/>
      <c r="M82" s="6">
        <v>135</v>
      </c>
      <c r="N82" s="6">
        <v>332.087</v>
      </c>
      <c r="O82" s="6">
        <v>332.212</v>
      </c>
      <c r="P82" s="6">
        <v>881.4733451532526</v>
      </c>
      <c r="Q82" s="6">
        <v>881.4733451532526</v>
      </c>
      <c r="R82" s="6">
        <v>41.052935864052465</v>
      </c>
      <c r="S82" s="6">
        <v>41.13309843239008</v>
      </c>
      <c r="T82" s="6">
        <v>22.333843375768787</v>
      </c>
      <c r="U82" s="6">
        <v>22.378680807431174</v>
      </c>
      <c r="V82" s="6">
        <v>23.456388964451765</v>
      </c>
      <c r="W82" s="6">
        <v>23.51248220963658</v>
      </c>
      <c r="X82" s="6">
        <v>43.88982027093761</v>
      </c>
      <c r="Y82" s="6">
        <v>43.9587270257528</v>
      </c>
    </row>
    <row r="83" spans="12:25" ht="12.75">
      <c r="L83" s="6"/>
      <c r="M83" s="6">
        <v>150</v>
      </c>
      <c r="N83" s="6">
        <v>320.862</v>
      </c>
      <c r="O83" s="6">
        <v>320.987</v>
      </c>
      <c r="P83" s="6">
        <v>882.6200056697995</v>
      </c>
      <c r="Q83" s="6">
        <v>882.6200056697995</v>
      </c>
      <c r="R83" s="6">
        <v>33.000311694102095</v>
      </c>
      <c r="S83" s="6">
        <v>33.07332860377768</v>
      </c>
      <c r="T83" s="6">
        <v>25.906775064150864</v>
      </c>
      <c r="U83" s="6">
        <v>25.95875815447528</v>
      </c>
      <c r="V83" s="6">
        <v>17.661255145332426</v>
      </c>
      <c r="W83" s="6">
        <v>17.70928649042833</v>
      </c>
      <c r="X83" s="6">
        <v>49.77028875834816</v>
      </c>
      <c r="Y83" s="6">
        <v>49.84725741325227</v>
      </c>
    </row>
    <row r="84" spans="12:25" ht="12.75">
      <c r="L84" s="6"/>
      <c r="M84" s="6">
        <v>165</v>
      </c>
      <c r="N84" s="6">
        <v>310.43</v>
      </c>
      <c r="O84" s="6">
        <v>310.555</v>
      </c>
      <c r="P84" s="6">
        <v>883.7681578143662</v>
      </c>
      <c r="Q84" s="6">
        <v>883.7681578143662</v>
      </c>
      <c r="R84" s="6">
        <v>26.04895004017454</v>
      </c>
      <c r="S84" s="6">
        <v>26.114387760352287</v>
      </c>
      <c r="T84" s="6">
        <v>29.788066094349148</v>
      </c>
      <c r="U84" s="6">
        <v>29.8476283741714</v>
      </c>
      <c r="V84" s="6">
        <v>12.938415486215428</v>
      </c>
      <c r="W84" s="6">
        <v>12.978506636830689</v>
      </c>
      <c r="X84" s="6">
        <v>55.93076976257717</v>
      </c>
      <c r="Y84" s="6">
        <v>56.015678611961896</v>
      </c>
    </row>
    <row r="85" spans="12:25" ht="12.75">
      <c r="L85" s="6"/>
      <c r="M85" s="6">
        <v>180</v>
      </c>
      <c r="N85" s="6">
        <v>324.822</v>
      </c>
      <c r="O85" s="6">
        <v>324.947</v>
      </c>
      <c r="P85" s="6">
        <v>884.9178035273299</v>
      </c>
      <c r="Q85" s="6">
        <v>884.9178035273299</v>
      </c>
      <c r="R85" s="6">
        <v>32.92978475202124</v>
      </c>
      <c r="S85" s="6">
        <v>33.00492687902949</v>
      </c>
      <c r="T85" s="6">
        <v>22.69536813319122</v>
      </c>
      <c r="U85" s="6">
        <v>22.74522600618297</v>
      </c>
      <c r="V85" s="6">
        <v>16.927568980615153</v>
      </c>
      <c r="W85" s="6">
        <v>16.975896520443516</v>
      </c>
      <c r="X85" s="6">
        <v>45.99601793137547</v>
      </c>
      <c r="Y85" s="6">
        <v>46.072690391547106</v>
      </c>
    </row>
    <row r="86" spans="12:25" ht="12.75">
      <c r="L86" s="6"/>
      <c r="M86" s="6">
        <v>195</v>
      </c>
      <c r="N86" s="6">
        <v>326.804</v>
      </c>
      <c r="O86" s="6">
        <v>326.929</v>
      </c>
      <c r="P86" s="6">
        <v>886.0689447515921</v>
      </c>
      <c r="Q86" s="6">
        <v>886.0689447515921</v>
      </c>
      <c r="R86" s="6">
        <v>32.851860228211</v>
      </c>
      <c r="S86" s="6">
        <v>32.928196442381854</v>
      </c>
      <c r="T86" s="6">
        <v>21.04593235405911</v>
      </c>
      <c r="U86" s="6">
        <v>21.094596139888246</v>
      </c>
      <c r="V86" s="6">
        <v>16.493625858215324</v>
      </c>
      <c r="W86" s="6">
        <v>16.542076933025957</v>
      </c>
      <c r="X86" s="6">
        <v>44.04065483366283</v>
      </c>
      <c r="Y86" s="6">
        <v>44.1172037588522</v>
      </c>
    </row>
    <row r="87" spans="12:25" ht="12.75">
      <c r="L87" s="6"/>
      <c r="M87" s="6">
        <v>210</v>
      </c>
      <c r="N87" s="6">
        <v>323.849</v>
      </c>
      <c r="O87" s="6">
        <v>323.974</v>
      </c>
      <c r="P87" s="6">
        <v>887.2215834325818</v>
      </c>
      <c r="Q87" s="6">
        <v>887.2215834325818</v>
      </c>
      <c r="R87" s="6">
        <v>29.7508868138126</v>
      </c>
      <c r="S87" s="6">
        <v>29.824871865967957</v>
      </c>
      <c r="T87" s="6">
        <v>21.30743486421931</v>
      </c>
      <c r="U87" s="6">
        <v>21.358449812063952</v>
      </c>
      <c r="V87" s="6">
        <v>14.162292801833736</v>
      </c>
      <c r="W87" s="6">
        <v>14.207245859060778</v>
      </c>
      <c r="X87" s="6">
        <v>45.121879232093534</v>
      </c>
      <c r="Y87" s="6">
        <v>45.20192617486648</v>
      </c>
    </row>
    <row r="88" spans="12:25" ht="12.75">
      <c r="L88" s="6"/>
      <c r="M88" s="6">
        <v>225</v>
      </c>
      <c r="N88" s="6">
        <v>318.823</v>
      </c>
      <c r="O88" s="6">
        <v>318.948</v>
      </c>
      <c r="P88" s="6">
        <v>888.3757215182588</v>
      </c>
      <c r="Q88" s="6">
        <v>888.3757215182588</v>
      </c>
      <c r="R88" s="6">
        <v>25.484999969826386</v>
      </c>
      <c r="S88" s="6">
        <v>25.554703583957863</v>
      </c>
      <c r="T88" s="6">
        <v>22.473626790449888</v>
      </c>
      <c r="U88" s="6">
        <v>22.52892317631841</v>
      </c>
      <c r="V88" s="6">
        <v>11.250068898660512</v>
      </c>
      <c r="W88" s="6">
        <v>11.289709298793039</v>
      </c>
      <c r="X88" s="6">
        <v>47.69199790609659</v>
      </c>
      <c r="Y88" s="6">
        <v>47.777357505964055</v>
      </c>
    </row>
    <row r="89" spans="12:25" ht="12.75">
      <c r="L89" s="6"/>
      <c r="M89" s="6">
        <v>240</v>
      </c>
      <c r="N89" s="6">
        <v>305.766</v>
      </c>
      <c r="O89" s="6">
        <v>305.891</v>
      </c>
      <c r="P89" s="6">
        <v>889.5313609591166</v>
      </c>
      <c r="Q89" s="6">
        <v>889.5313609591166</v>
      </c>
      <c r="R89" s="6">
        <v>17.43953461047994</v>
      </c>
      <c r="S89" s="6">
        <v>17.497222785141638</v>
      </c>
      <c r="T89" s="6">
        <v>27.88404001504974</v>
      </c>
      <c r="U89" s="6">
        <v>27.951351840388043</v>
      </c>
      <c r="V89" s="6">
        <v>6.606058916049045</v>
      </c>
      <c r="W89" s="6">
        <v>6.634350464751595</v>
      </c>
      <c r="X89" s="6">
        <v>56.55589484839823</v>
      </c>
      <c r="Y89" s="6">
        <v>56.65260329969566</v>
      </c>
    </row>
    <row r="90" spans="12:25" ht="12.75">
      <c r="L90" s="6"/>
      <c r="M90" s="6">
        <v>255</v>
      </c>
      <c r="N90" s="6">
        <v>306.014</v>
      </c>
      <c r="O90" s="6">
        <v>306.139</v>
      </c>
      <c r="P90" s="6">
        <v>890.688503708186</v>
      </c>
      <c r="Q90" s="6">
        <v>890.688503708186</v>
      </c>
      <c r="R90" s="6">
        <v>16.14390978834921</v>
      </c>
      <c r="S90" s="6">
        <v>16.20063812096935</v>
      </c>
      <c r="T90" s="6">
        <v>26.750883883879958</v>
      </c>
      <c r="U90" s="6">
        <v>26.819155551259815</v>
      </c>
      <c r="V90" s="6">
        <v>5.655615488254326</v>
      </c>
      <c r="W90" s="6">
        <v>5.681735738776071</v>
      </c>
      <c r="X90" s="6">
        <v>55.81813722205051</v>
      </c>
      <c r="Y90" s="6">
        <v>55.91701697152875</v>
      </c>
    </row>
    <row r="91" spans="12:25" ht="12.75">
      <c r="L91" s="6"/>
      <c r="M91" s="6">
        <v>270</v>
      </c>
      <c r="N91" s="6">
        <v>301.831</v>
      </c>
      <c r="O91" s="6">
        <v>301.956</v>
      </c>
      <c r="P91" s="6">
        <v>891.8471517210388</v>
      </c>
      <c r="Q91" s="6">
        <v>891.8471517210388</v>
      </c>
      <c r="R91" s="6">
        <v>12.879480898256114</v>
      </c>
      <c r="S91" s="6">
        <v>12.93060056805357</v>
      </c>
      <c r="T91" s="6">
        <v>28.075810068867362</v>
      </c>
      <c r="U91" s="6">
        <v>28.14969039906989</v>
      </c>
      <c r="V91" s="6">
        <v>3.9124515792431684</v>
      </c>
      <c r="W91" s="6">
        <v>3.933136719338582</v>
      </c>
      <c r="X91" s="6">
        <v>58.71599740775408</v>
      </c>
      <c r="Y91" s="6">
        <v>58.82031226765868</v>
      </c>
    </row>
    <row r="92" spans="12:25" ht="12.75">
      <c r="L92" s="6"/>
      <c r="M92" s="6">
        <v>285</v>
      </c>
      <c r="N92" s="6">
        <v>319.442</v>
      </c>
      <c r="O92" s="6">
        <v>319.567</v>
      </c>
      <c r="P92" s="6">
        <v>893.0073069557902</v>
      </c>
      <c r="Q92" s="6">
        <v>893.0073069557902</v>
      </c>
      <c r="R92" s="6">
        <v>19.629175481883188</v>
      </c>
      <c r="S92" s="6">
        <v>19.697445519224104</v>
      </c>
      <c r="T92" s="6">
        <v>17.644154659060618</v>
      </c>
      <c r="U92" s="6">
        <v>17.700884621719702</v>
      </c>
      <c r="V92" s="6">
        <v>6.38780195518526</v>
      </c>
      <c r="W92" s="6">
        <v>6.418620997217201</v>
      </c>
      <c r="X92" s="6">
        <v>44.054543779533276</v>
      </c>
      <c r="Y92" s="6">
        <v>44.14872473750133</v>
      </c>
    </row>
    <row r="93" spans="12:25" ht="12.75">
      <c r="L93" s="6"/>
      <c r="M93" s="6">
        <v>300</v>
      </c>
      <c r="N93" s="6">
        <v>313.61</v>
      </c>
      <c r="O93" s="6">
        <v>313.735</v>
      </c>
      <c r="P93" s="6">
        <v>894.1689713731029</v>
      </c>
      <c r="Q93" s="6">
        <v>894.1689713731029</v>
      </c>
      <c r="R93" s="6">
        <v>14.81770163738955</v>
      </c>
      <c r="S93" s="6">
        <v>14.878542060313857</v>
      </c>
      <c r="T93" s="6">
        <v>19.0702874374171</v>
      </c>
      <c r="U93" s="6">
        <v>19.134447014492796</v>
      </c>
      <c r="V93" s="6">
        <v>3.884450848212542</v>
      </c>
      <c r="W93" s="6">
        <v>3.9070870596636254</v>
      </c>
      <c r="X93" s="6">
        <v>47.83967560890475</v>
      </c>
      <c r="Y93" s="6">
        <v>47.94203939745366</v>
      </c>
    </row>
    <row r="94" spans="12:25" ht="12.75">
      <c r="L94" s="6"/>
      <c r="M94" s="6">
        <v>315</v>
      </c>
      <c r="N94" s="6">
        <v>316.154</v>
      </c>
      <c r="O94" s="6">
        <v>316.279</v>
      </c>
      <c r="P94" s="6">
        <v>895.3321469361902</v>
      </c>
      <c r="Q94" s="6">
        <v>895.3321469361902</v>
      </c>
      <c r="R94" s="6">
        <v>14.103223391269884</v>
      </c>
      <c r="S94" s="6">
        <v>14.165934552996331</v>
      </c>
      <c r="T94" s="6">
        <v>16.227253463641684</v>
      </c>
      <c r="U94" s="6">
        <v>16.289542301915237</v>
      </c>
      <c r="V94" s="6">
        <v>3.1183705598432963</v>
      </c>
      <c r="W94" s="6">
        <v>3.138896891065495</v>
      </c>
      <c r="X94" s="6">
        <v>44.9927556655415</v>
      </c>
      <c r="Y94" s="6">
        <v>45.0972293343193</v>
      </c>
    </row>
    <row r="95" spans="12:25" ht="12.75">
      <c r="L95" s="6"/>
      <c r="M95" s="6">
        <v>330</v>
      </c>
      <c r="N95" s="6">
        <v>322.847</v>
      </c>
      <c r="O95" s="6">
        <v>322.972</v>
      </c>
      <c r="P95" s="6">
        <v>896.4968356108187</v>
      </c>
      <c r="Q95" s="6">
        <v>896.4968356108187</v>
      </c>
      <c r="R95" s="6">
        <v>15.440555243294838</v>
      </c>
      <c r="S95" s="6">
        <v>15.51181432483914</v>
      </c>
      <c r="T95" s="6">
        <v>11.294244764241359</v>
      </c>
      <c r="U95" s="6">
        <v>11.347985682697058</v>
      </c>
      <c r="V95" s="6">
        <v>2.884579119026476</v>
      </c>
      <c r="W95" s="6">
        <v>2.905746707865228</v>
      </c>
      <c r="X95" s="6">
        <v>38.53248095219269</v>
      </c>
      <c r="Y95" s="6">
        <v>38.636313363353935</v>
      </c>
    </row>
    <row r="96" spans="12:25" ht="12.75">
      <c r="L96" s="6"/>
      <c r="M96" s="6">
        <v>345</v>
      </c>
      <c r="N96" s="6">
        <v>309.38</v>
      </c>
      <c r="O96" s="6">
        <v>309.505</v>
      </c>
      <c r="P96" s="6">
        <v>897.6630393653128</v>
      </c>
      <c r="Q96" s="6">
        <v>897.6630393653128</v>
      </c>
      <c r="R96" s="6">
        <v>6.449244968462741</v>
      </c>
      <c r="S96" s="6">
        <v>6.495946101457949</v>
      </c>
      <c r="T96" s="6">
        <v>16.16002676468027</v>
      </c>
      <c r="U96" s="6">
        <v>16.23832563168506</v>
      </c>
      <c r="V96" s="6">
        <v>0.45126802420917794</v>
      </c>
      <c r="W96" s="6">
        <v>0.4567177826422375</v>
      </c>
      <c r="X96" s="6">
        <v>50.016933528767346</v>
      </c>
      <c r="Y96" s="6">
        <v>50.136483770334266</v>
      </c>
    </row>
    <row r="97" spans="12:25" ht="12.75">
      <c r="L97" s="6"/>
      <c r="M97" s="6">
        <v>360</v>
      </c>
      <c r="N97" s="6">
        <v>300.276</v>
      </c>
      <c r="O97" s="6">
        <v>300.401</v>
      </c>
      <c r="P97" s="6">
        <v>898.830760170557</v>
      </c>
      <c r="Q97" s="6">
        <v>898.830760170557</v>
      </c>
      <c r="R97" s="6">
        <v>1.437516482051945</v>
      </c>
      <c r="S97" s="6">
        <v>1.457192420713774</v>
      </c>
      <c r="T97" s="6">
        <v>20.640462703578493</v>
      </c>
      <c r="U97" s="6">
        <v>20.745786764916677</v>
      </c>
      <c r="V97" s="6">
        <v>0.007481930153606863</v>
      </c>
      <c r="W97" s="6">
        <v>0.007669101083733971</v>
      </c>
      <c r="X97" s="6">
        <v>59.138973169306574</v>
      </c>
      <c r="Y97" s="6">
        <v>59.26378599837647</v>
      </c>
    </row>
    <row r="98" spans="12:25" ht="12.75">
      <c r="L98" s="6"/>
      <c r="M98" s="6">
        <v>375</v>
      </c>
      <c r="N98" s="6">
        <v>307.845</v>
      </c>
      <c r="O98" s="6">
        <v>307.97</v>
      </c>
      <c r="P98" s="6">
        <v>900</v>
      </c>
      <c r="Q98" s="6">
        <v>900</v>
      </c>
      <c r="R98" s="6">
        <v>0</v>
      </c>
      <c r="S98" s="6">
        <v>0</v>
      </c>
      <c r="T98" s="6">
        <v>12.03</v>
      </c>
      <c r="U98" s="6">
        <v>12.155</v>
      </c>
      <c r="V98" s="6">
        <v>0</v>
      </c>
      <c r="W98" s="6">
        <v>0</v>
      </c>
      <c r="X98" s="6">
        <v>52.03</v>
      </c>
      <c r="Y98" s="6">
        <v>52.155</v>
      </c>
    </row>
    <row r="99" spans="12:25" ht="12.75">
      <c r="L99" s="6" t="s">
        <v>48</v>
      </c>
      <c r="M99" s="6">
        <v>0</v>
      </c>
      <c r="N99" s="6">
        <v>346.826</v>
      </c>
      <c r="O99" s="6">
        <v>346.951</v>
      </c>
      <c r="P99" s="6">
        <v>871.2202048481754</v>
      </c>
      <c r="Q99" s="6">
        <v>871.2202048481754</v>
      </c>
      <c r="R99" s="6">
        <v>60.39482063301759</v>
      </c>
      <c r="S99" s="6">
        <v>60.482445533518145</v>
      </c>
      <c r="T99" s="6">
        <v>23.298629479536075</v>
      </c>
      <c r="U99" s="6">
        <v>23.336004579035517</v>
      </c>
      <c r="V99" s="6">
        <v>40.6197679377331</v>
      </c>
      <c r="W99" s="6">
        <v>40.68896168752782</v>
      </c>
      <c r="X99" s="6">
        <v>42.22604362679796</v>
      </c>
      <c r="Y99" s="6">
        <v>42.28184987700324</v>
      </c>
    </row>
    <row r="100" spans="12:25" ht="12.75">
      <c r="L100" s="6"/>
      <c r="M100" s="6">
        <v>15</v>
      </c>
      <c r="N100" s="6">
        <v>347.007</v>
      </c>
      <c r="O100" s="6">
        <v>347.132</v>
      </c>
      <c r="P100" s="6">
        <v>872.3535276146667</v>
      </c>
      <c r="Q100" s="6">
        <v>872.3535276146667</v>
      </c>
      <c r="R100" s="6">
        <v>59.55363752757387</v>
      </c>
      <c r="S100" s="6">
        <v>59.641353540420496</v>
      </c>
      <c r="T100" s="6">
        <v>22.67949669230194</v>
      </c>
      <c r="U100" s="6">
        <v>22.71678067945534</v>
      </c>
      <c r="V100" s="6">
        <v>39.69119318512226</v>
      </c>
      <c r="W100" s="6">
        <v>39.76009055067801</v>
      </c>
      <c r="X100" s="6">
        <v>41.56950159654469</v>
      </c>
      <c r="Y100" s="6">
        <v>41.62560423098894</v>
      </c>
    </row>
    <row r="101" spans="12:25" ht="12.75">
      <c r="L101" s="6"/>
      <c r="M101" s="6">
        <v>30</v>
      </c>
      <c r="N101" s="6">
        <v>351.011</v>
      </c>
      <c r="O101" s="6">
        <v>351.136</v>
      </c>
      <c r="P101" s="6">
        <v>873.4883246588272</v>
      </c>
      <c r="Q101" s="6">
        <v>873.4883246588272</v>
      </c>
      <c r="R101" s="6">
        <v>61.40626626915303</v>
      </c>
      <c r="S101" s="6">
        <v>61.49571752018282</v>
      </c>
      <c r="T101" s="6">
        <v>20.93334406554355</v>
      </c>
      <c r="U101" s="6">
        <v>20.968892814513772</v>
      </c>
      <c r="V101" s="6">
        <v>40.86895116720445</v>
      </c>
      <c r="W101" s="6">
        <v>40.939420785023096</v>
      </c>
      <c r="X101" s="6">
        <v>39.19875064855396</v>
      </c>
      <c r="Y101" s="6">
        <v>39.253281030735316</v>
      </c>
    </row>
    <row r="102" spans="12:25" ht="12.75">
      <c r="L102" s="6"/>
      <c r="M102" s="6">
        <v>45</v>
      </c>
      <c r="N102" s="6">
        <v>318.399</v>
      </c>
      <c r="O102" s="6">
        <v>318.524</v>
      </c>
      <c r="P102" s="6">
        <v>874.6245978984642</v>
      </c>
      <c r="Q102" s="6">
        <v>874.6245978984642</v>
      </c>
      <c r="R102" s="6">
        <v>39.04123174102188</v>
      </c>
      <c r="S102" s="6">
        <v>39.11486729662787</v>
      </c>
      <c r="T102" s="6">
        <v>31.568502104970754</v>
      </c>
      <c r="U102" s="6">
        <v>31.61986654936476</v>
      </c>
      <c r="V102" s="6">
        <v>23.72404757932037</v>
      </c>
      <c r="W102" s="6">
        <v>23.776967234147364</v>
      </c>
      <c r="X102" s="6">
        <v>55.1028063935331</v>
      </c>
      <c r="Y102" s="6">
        <v>55.17488673870611</v>
      </c>
    </row>
    <row r="103" spans="12:25" ht="12.75">
      <c r="L103" s="6"/>
      <c r="M103" s="6">
        <v>60</v>
      </c>
      <c r="N103" s="6">
        <v>355.477</v>
      </c>
      <c r="O103" s="6">
        <v>355.602</v>
      </c>
      <c r="P103" s="6">
        <v>875.76234925388</v>
      </c>
      <c r="Q103" s="6">
        <v>875.76234925388</v>
      </c>
      <c r="R103" s="6">
        <v>62.62312495060522</v>
      </c>
      <c r="S103" s="6">
        <v>62.714662605010865</v>
      </c>
      <c r="T103" s="6">
        <v>18.494831228612693</v>
      </c>
      <c r="U103" s="6">
        <v>18.528293574207026</v>
      </c>
      <c r="V103" s="6">
        <v>41.220276389214</v>
      </c>
      <c r="W103" s="6">
        <v>41.29226305820338</v>
      </c>
      <c r="X103" s="6">
        <v>35.995202759755436</v>
      </c>
      <c r="Y103" s="6">
        <v>36.048216090766054</v>
      </c>
    </row>
    <row r="104" spans="12:25" ht="12.75">
      <c r="L104" s="6"/>
      <c r="M104" s="6">
        <v>75</v>
      </c>
      <c r="N104" s="6">
        <v>344.158</v>
      </c>
      <c r="O104" s="6">
        <v>344.283</v>
      </c>
      <c r="P104" s="6">
        <v>876.9015806478744</v>
      </c>
      <c r="Q104" s="6">
        <v>876.9015806478744</v>
      </c>
      <c r="R104" s="6">
        <v>53.51832647126367</v>
      </c>
      <c r="S104" s="6">
        <v>53.60489006897135</v>
      </c>
      <c r="T104" s="6">
        <v>21.109118743771127</v>
      </c>
      <c r="U104" s="6">
        <v>21.147555146063457</v>
      </c>
      <c r="V104" s="6">
        <v>33.866949138426186</v>
      </c>
      <c r="W104" s="6">
        <v>33.93263797030508</v>
      </c>
      <c r="X104" s="6">
        <v>40.410270229454824</v>
      </c>
      <c r="Y104" s="6">
        <v>40.46958139757593</v>
      </c>
    </row>
    <row r="105" spans="12:25" ht="12.75">
      <c r="L105" s="6"/>
      <c r="M105" s="6">
        <v>90</v>
      </c>
      <c r="N105" s="6">
        <v>323.854</v>
      </c>
      <c r="O105" s="6">
        <v>323.979</v>
      </c>
      <c r="P105" s="6">
        <v>878.0422940057488</v>
      </c>
      <c r="Q105" s="6">
        <v>878.0422940057488</v>
      </c>
      <c r="R105" s="6">
        <v>39.241041412412926</v>
      </c>
      <c r="S105" s="6">
        <v>39.31692530860813</v>
      </c>
      <c r="T105" s="6">
        <v>27.530740955096583</v>
      </c>
      <c r="U105" s="6">
        <v>27.579857058901382</v>
      </c>
      <c r="V105" s="6">
        <v>23.100974504263025</v>
      </c>
      <c r="W105" s="6">
        <v>23.154613546405095</v>
      </c>
      <c r="X105" s="6">
        <v>50.39253114870464</v>
      </c>
      <c r="Y105" s="6">
        <v>50.463892106562575</v>
      </c>
    </row>
    <row r="106" spans="12:25" ht="12.75">
      <c r="L106" s="6"/>
      <c r="M106" s="6">
        <v>105</v>
      </c>
      <c r="N106" s="6">
        <v>319.288</v>
      </c>
      <c r="O106" s="6">
        <v>319.413</v>
      </c>
      <c r="P106" s="6">
        <v>879.184491255309</v>
      </c>
      <c r="Q106" s="6">
        <v>879.184491255309</v>
      </c>
      <c r="R106" s="6">
        <v>35.44666593363984</v>
      </c>
      <c r="S106" s="6">
        <v>35.51961997223694</v>
      </c>
      <c r="T106" s="6">
        <v>28.70555019634682</v>
      </c>
      <c r="U106" s="6">
        <v>28.757596157749727</v>
      </c>
      <c r="V106" s="6">
        <v>20.18783738114209</v>
      </c>
      <c r="W106" s="6">
        <v>20.237927901420235</v>
      </c>
      <c r="X106" s="6">
        <v>52.49872440354382</v>
      </c>
      <c r="Y106" s="6">
        <v>52.57363388326567</v>
      </c>
    </row>
    <row r="107" spans="12:25" ht="12.75">
      <c r="L107" s="6"/>
      <c r="M107" s="6">
        <v>120</v>
      </c>
      <c r="N107" s="6">
        <v>315.618</v>
      </c>
      <c r="O107" s="6">
        <v>315.743</v>
      </c>
      <c r="P107" s="6">
        <v>880.3281743268687</v>
      </c>
      <c r="Q107" s="6">
        <v>880.3281743268687</v>
      </c>
      <c r="R107" s="6">
        <v>32.25819083718204</v>
      </c>
      <c r="S107" s="6">
        <v>32.328540501403424</v>
      </c>
      <c r="T107" s="6">
        <v>29.591113595401215</v>
      </c>
      <c r="U107" s="6">
        <v>29.64576393117983</v>
      </c>
      <c r="V107" s="6">
        <v>17.757329207837902</v>
      </c>
      <c r="W107" s="6">
        <v>17.804233934242966</v>
      </c>
      <c r="X107" s="6">
        <v>54.19250366499043</v>
      </c>
      <c r="Y107" s="6">
        <v>54.27059893858539</v>
      </c>
    </row>
    <row r="108" spans="12:25" ht="12.75">
      <c r="L108" s="6"/>
      <c r="M108" s="6">
        <v>135</v>
      </c>
      <c r="N108" s="6">
        <v>321.476</v>
      </c>
      <c r="O108" s="6">
        <v>321.601</v>
      </c>
      <c r="P108" s="6">
        <v>881.4733451532526</v>
      </c>
      <c r="Q108" s="6">
        <v>881.4733451532526</v>
      </c>
      <c r="R108" s="6">
        <v>34.51487735506947</v>
      </c>
      <c r="S108" s="6">
        <v>34.58858221174918</v>
      </c>
      <c r="T108" s="6">
        <v>26.400327155127876</v>
      </c>
      <c r="U108" s="6">
        <v>26.451622298448175</v>
      </c>
      <c r="V108" s="6">
        <v>18.97843641244643</v>
      </c>
      <c r="W108" s="6">
        <v>19.02791733638518</v>
      </c>
      <c r="X108" s="6">
        <v>50.016255397686216</v>
      </c>
      <c r="Y108" s="6">
        <v>50.091774473747435</v>
      </c>
    </row>
    <row r="109" spans="12:25" ht="12.75">
      <c r="L109" s="6"/>
      <c r="M109" s="6">
        <v>150</v>
      </c>
      <c r="N109" s="6">
        <v>336.665</v>
      </c>
      <c r="O109" s="6">
        <v>336.79</v>
      </c>
      <c r="P109" s="6">
        <v>882.6200056697995</v>
      </c>
      <c r="Q109" s="6">
        <v>882.6200056697995</v>
      </c>
      <c r="R109" s="6">
        <v>42.86490774818068</v>
      </c>
      <c r="S109" s="6">
        <v>42.94772395653372</v>
      </c>
      <c r="T109" s="6">
        <v>19.978170416906888</v>
      </c>
      <c r="U109" s="6">
        <v>20.020354208553865</v>
      </c>
      <c r="V109" s="6">
        <v>24.36858547076912</v>
      </c>
      <c r="W109" s="6">
        <v>24.426728511367603</v>
      </c>
      <c r="X109" s="6">
        <v>40.684730779287435</v>
      </c>
      <c r="Y109" s="6">
        <v>40.751587738688954</v>
      </c>
    </row>
    <row r="110" spans="12:25" ht="12.75">
      <c r="L110" s="6"/>
      <c r="M110" s="6">
        <v>165</v>
      </c>
      <c r="N110" s="6">
        <v>346.748</v>
      </c>
      <c r="O110" s="6">
        <v>346.873</v>
      </c>
      <c r="P110" s="6">
        <v>883.7681578143662</v>
      </c>
      <c r="Q110" s="6">
        <v>883.7681578143662</v>
      </c>
      <c r="R110" s="6">
        <v>48.579690180680004</v>
      </c>
      <c r="S110" s="6">
        <v>48.66836813575537</v>
      </c>
      <c r="T110" s="6">
        <v>16.024046469752236</v>
      </c>
      <c r="U110" s="6">
        <v>16.060368514676878</v>
      </c>
      <c r="V110" s="6">
        <v>28.02039945517479</v>
      </c>
      <c r="W110" s="6">
        <v>28.084247568766</v>
      </c>
      <c r="X110" s="6">
        <v>34.71851069451248</v>
      </c>
      <c r="Y110" s="6">
        <v>34.779662580921276</v>
      </c>
    </row>
    <row r="111" spans="12:25" ht="12.75">
      <c r="L111" s="6"/>
      <c r="M111" s="6">
        <v>180</v>
      </c>
      <c r="N111" s="6">
        <v>378.939</v>
      </c>
      <c r="O111" s="6">
        <v>379.064</v>
      </c>
      <c r="P111" s="6">
        <v>884.9178035273299</v>
      </c>
      <c r="Q111" s="6">
        <v>884.9178035273299</v>
      </c>
      <c r="R111" s="6">
        <v>72.34754920111568</v>
      </c>
      <c r="S111" s="6">
        <v>72.45174913008456</v>
      </c>
      <c r="T111" s="6">
        <v>8.02519038424626</v>
      </c>
      <c r="U111" s="6">
        <v>8.045990455277414</v>
      </c>
      <c r="V111" s="6">
        <v>45.5987722460999</v>
      </c>
      <c r="W111" s="6">
        <v>45.68180195242992</v>
      </c>
      <c r="X111" s="6">
        <v>20.584923363361842</v>
      </c>
      <c r="Y111" s="6">
        <v>20.626893657031815</v>
      </c>
    </row>
    <row r="112" spans="12:25" ht="12.75">
      <c r="L112" s="6"/>
      <c r="M112" s="6">
        <v>195</v>
      </c>
      <c r="N112" s="6">
        <v>377.438</v>
      </c>
      <c r="O112" s="6">
        <v>377.563</v>
      </c>
      <c r="P112" s="6">
        <v>886.0689447515921</v>
      </c>
      <c r="Q112" s="6">
        <v>886.0689447515921</v>
      </c>
      <c r="R112" s="6">
        <v>69.97841279577</v>
      </c>
      <c r="S112" s="6">
        <v>70.08278510267887</v>
      </c>
      <c r="T112" s="6">
        <v>7.5665210143561055</v>
      </c>
      <c r="U112" s="6">
        <v>7.587148707447209</v>
      </c>
      <c r="V112" s="6">
        <v>43.16464421013463</v>
      </c>
      <c r="W112" s="6">
        <v>43.246910459522525</v>
      </c>
      <c r="X112" s="6">
        <v>20.11148836015937</v>
      </c>
      <c r="Y112" s="6">
        <v>20.154222110771478</v>
      </c>
    </row>
    <row r="113" spans="12:25" ht="12.75">
      <c r="L113" s="6"/>
      <c r="M113" s="6">
        <v>210</v>
      </c>
      <c r="N113" s="6">
        <v>378.096</v>
      </c>
      <c r="O113" s="6">
        <v>378.221</v>
      </c>
      <c r="P113" s="6">
        <v>887.2215834325818</v>
      </c>
      <c r="Q113" s="6">
        <v>887.2215834325818</v>
      </c>
      <c r="R113" s="6">
        <v>69.39307640275062</v>
      </c>
      <c r="S113" s="6">
        <v>69.49856082809382</v>
      </c>
      <c r="T113" s="6">
        <v>6.734123826345161</v>
      </c>
      <c r="U113" s="6">
        <v>6.753639401001989</v>
      </c>
      <c r="V113" s="6">
        <v>42.10519783481154</v>
      </c>
      <c r="W113" s="6">
        <v>42.187980905750905</v>
      </c>
      <c r="X113" s="6">
        <v>18.855614278783634</v>
      </c>
      <c r="Y113" s="6">
        <v>18.897831207844302</v>
      </c>
    </row>
    <row r="114" spans="12:25" ht="12.75">
      <c r="L114" s="6"/>
      <c r="M114" s="6">
        <v>225</v>
      </c>
      <c r="N114" s="6">
        <v>384.497</v>
      </c>
      <c r="O114" s="6">
        <v>384.622</v>
      </c>
      <c r="P114" s="6">
        <v>888.3757215182588</v>
      </c>
      <c r="Q114" s="6">
        <v>888.3757215182588</v>
      </c>
      <c r="R114" s="6">
        <v>73.75443876184822</v>
      </c>
      <c r="S114" s="6">
        <v>73.86333579195961</v>
      </c>
      <c r="T114" s="6">
        <v>5.1082589984515785</v>
      </c>
      <c r="U114" s="6">
        <v>5.124361968340226</v>
      </c>
      <c r="V114" s="6">
        <v>44.90309365395461</v>
      </c>
      <c r="W114" s="6">
        <v>44.99001815449201</v>
      </c>
      <c r="X114" s="6">
        <v>15.718306761795498</v>
      </c>
      <c r="Y114" s="6">
        <v>15.756382261258157</v>
      </c>
    </row>
    <row r="115" spans="12:25" ht="12.75">
      <c r="L115" s="6"/>
      <c r="M115" s="6">
        <v>240</v>
      </c>
      <c r="N115" s="6">
        <v>411.044</v>
      </c>
      <c r="O115" s="6">
        <v>411.169</v>
      </c>
      <c r="P115" s="6">
        <v>889.5313609591166</v>
      </c>
      <c r="Q115" s="6">
        <v>889.5313609591166</v>
      </c>
      <c r="R115" s="6">
        <v>96.86130841771899</v>
      </c>
      <c r="S115" s="6">
        <v>96.97868953195365</v>
      </c>
      <c r="T115" s="6">
        <v>2.0875067618618046</v>
      </c>
      <c r="U115" s="6">
        <v>2.095125647627105</v>
      </c>
      <c r="V115" s="6">
        <v>63.46272811448821</v>
      </c>
      <c r="W115" s="6">
        <v>63.56446939261972</v>
      </c>
      <c r="X115" s="6">
        <v>8.208013776266347</v>
      </c>
      <c r="Y115" s="6">
        <v>8.231272498134864</v>
      </c>
    </row>
    <row r="116" spans="12:25" ht="12.75">
      <c r="L116" s="6"/>
      <c r="M116" s="6">
        <v>255</v>
      </c>
      <c r="N116" s="6">
        <v>423.266</v>
      </c>
      <c r="O116" s="6">
        <v>423.391</v>
      </c>
      <c r="P116" s="6">
        <v>890.688503708186</v>
      </c>
      <c r="Q116" s="6">
        <v>890.688503708186</v>
      </c>
      <c r="R116" s="6">
        <v>107.68453367821971</v>
      </c>
      <c r="S116" s="6">
        <v>107.80499304597956</v>
      </c>
      <c r="T116" s="6">
        <v>1.1032388088901555</v>
      </c>
      <c r="U116" s="6">
        <v>1.1077794411302928</v>
      </c>
      <c r="V116" s="6">
        <v>72.31127614279676</v>
      </c>
      <c r="W116" s="6">
        <v>72.41934462254336</v>
      </c>
      <c r="X116" s="6">
        <v>5.303746105817789</v>
      </c>
      <c r="Y116" s="6">
        <v>5.320677626071192</v>
      </c>
    </row>
    <row r="117" spans="12:25" ht="12.75">
      <c r="L117" s="6"/>
      <c r="M117" s="6">
        <v>270</v>
      </c>
      <c r="N117" s="6">
        <v>435.037</v>
      </c>
      <c r="O117" s="6">
        <v>435.162</v>
      </c>
      <c r="P117" s="6">
        <v>891.8471517210388</v>
      </c>
      <c r="Q117" s="6">
        <v>891.8471517210388</v>
      </c>
      <c r="R117" s="6">
        <v>118.44608493805237</v>
      </c>
      <c r="S117" s="6">
        <v>118.5686944348906</v>
      </c>
      <c r="T117" s="6">
        <v>0.5079039357044063</v>
      </c>
      <c r="U117" s="6">
        <v>0.5102944388661909</v>
      </c>
      <c r="V117" s="6">
        <v>81.45514570751484</v>
      </c>
      <c r="W117" s="6">
        <v>81.56868094457255</v>
      </c>
      <c r="X117" s="6">
        <v>3.145541632988062</v>
      </c>
      <c r="Y117" s="6">
        <v>3.1570063959303676</v>
      </c>
    </row>
    <row r="118" spans="12:25" ht="12.75">
      <c r="L118" s="6"/>
      <c r="M118" s="6">
        <v>285</v>
      </c>
      <c r="N118" s="6">
        <v>432.347</v>
      </c>
      <c r="O118" s="6">
        <v>432.472</v>
      </c>
      <c r="P118" s="6">
        <v>893.0073069557902</v>
      </c>
      <c r="Q118" s="6">
        <v>893.0073069557902</v>
      </c>
      <c r="R118" s="6">
        <v>115.18429168894639</v>
      </c>
      <c r="S118" s="6">
        <v>115.30743945554006</v>
      </c>
      <c r="T118" s="6">
        <v>0.3491485953766171</v>
      </c>
      <c r="U118" s="6">
        <v>0.35100082878296235</v>
      </c>
      <c r="V118" s="6">
        <v>77.77392256551339</v>
      </c>
      <c r="W118" s="6">
        <v>77.88832360812505</v>
      </c>
      <c r="X118" s="6">
        <v>2.619246390441128</v>
      </c>
      <c r="Y118" s="6">
        <v>2.629845347829515</v>
      </c>
    </row>
    <row r="119" spans="12:25" ht="12.75">
      <c r="L119" s="6"/>
      <c r="M119" s="6">
        <v>300</v>
      </c>
      <c r="N119" s="6">
        <v>457.234</v>
      </c>
      <c r="O119" s="6">
        <v>457.359</v>
      </c>
      <c r="P119" s="6">
        <v>894.1689713731029</v>
      </c>
      <c r="Q119" s="6">
        <v>894.1689713731029</v>
      </c>
      <c r="R119" s="6">
        <v>139.35989287954396</v>
      </c>
      <c r="S119" s="6">
        <v>139.48454948482595</v>
      </c>
      <c r="T119" s="6">
        <v>0.05229486192921782</v>
      </c>
      <c r="U119" s="6">
        <v>0.05263825664720843</v>
      </c>
      <c r="V119" s="6">
        <v>100.28218439465714</v>
      </c>
      <c r="W119" s="6">
        <v>100.40358341702749</v>
      </c>
      <c r="X119" s="6">
        <v>0.7121719662686246</v>
      </c>
      <c r="Y119" s="6">
        <v>0.7157729438983021</v>
      </c>
    </row>
    <row r="120" spans="12:25" ht="12.75">
      <c r="L120" s="6"/>
      <c r="M120" s="6">
        <v>315</v>
      </c>
      <c r="N120" s="6">
        <v>496.796</v>
      </c>
      <c r="O120" s="6">
        <v>496.921</v>
      </c>
      <c r="P120" s="6">
        <v>895.3321469361902</v>
      </c>
      <c r="Q120" s="6">
        <v>895.3321469361902</v>
      </c>
      <c r="R120" s="6">
        <v>178.45686935383426</v>
      </c>
      <c r="S120" s="6">
        <v>178.5818591581671</v>
      </c>
      <c r="T120" s="6">
        <v>0.001178068812466574</v>
      </c>
      <c r="U120" s="6">
        <v>0.0011882644796357366</v>
      </c>
      <c r="V120" s="6">
        <v>138.71211507385635</v>
      </c>
      <c r="W120" s="6">
        <v>138.83678395571079</v>
      </c>
      <c r="X120" s="6">
        <v>0.04864273018681435</v>
      </c>
      <c r="Y120" s="6">
        <v>0.04897384833236152</v>
      </c>
    </row>
    <row r="121" spans="12:25" ht="12.75">
      <c r="L121" s="6"/>
      <c r="M121" s="6">
        <v>330</v>
      </c>
      <c r="N121" s="6">
        <v>483.188</v>
      </c>
      <c r="O121" s="6">
        <v>483.313</v>
      </c>
      <c r="P121" s="6">
        <v>896.4968356108187</v>
      </c>
      <c r="Q121" s="6">
        <v>896.4968356108187</v>
      </c>
      <c r="R121" s="6">
        <v>164.4338562350779</v>
      </c>
      <c r="S121" s="6">
        <v>164.55885312154425</v>
      </c>
      <c r="T121" s="6">
        <v>0.0002835609464404022</v>
      </c>
      <c r="U121" s="6">
        <v>0.0002866744801486369</v>
      </c>
      <c r="V121" s="6">
        <v>124.61524778619334</v>
      </c>
      <c r="W121" s="6">
        <v>124.74003088670145</v>
      </c>
      <c r="X121" s="6">
        <v>0.02576513102888051</v>
      </c>
      <c r="Y121" s="6">
        <v>0.025982030520777834</v>
      </c>
    </row>
    <row r="122" spans="12:25" ht="12.75">
      <c r="L122" s="6"/>
      <c r="M122" s="6">
        <v>345</v>
      </c>
      <c r="N122" s="6">
        <v>484.665</v>
      </c>
      <c r="O122" s="6">
        <v>484.79</v>
      </c>
      <c r="P122" s="6">
        <v>897.6630393653128</v>
      </c>
      <c r="Q122" s="6">
        <v>897.6630393653128</v>
      </c>
      <c r="R122" s="6">
        <v>165.49592200519163</v>
      </c>
      <c r="S122" s="6">
        <v>165.6209219629283</v>
      </c>
      <c r="T122" s="6">
        <v>2.6261505526163136E-06</v>
      </c>
      <c r="U122" s="6">
        <v>2.6684139407384695E-06</v>
      </c>
      <c r="V122" s="6">
        <v>125.60158031872786</v>
      </c>
      <c r="W122" s="6">
        <v>125.72655877561657</v>
      </c>
      <c r="X122" s="6">
        <v>0.0017745217416527263</v>
      </c>
      <c r="Y122" s="6">
        <v>0.0017960648529004085</v>
      </c>
    </row>
    <row r="123" spans="12:25" ht="12.75">
      <c r="L123" s="6"/>
      <c r="M123" s="6">
        <v>360</v>
      </c>
      <c r="N123" s="6">
        <v>487.402</v>
      </c>
      <c r="O123" s="6">
        <v>487.527</v>
      </c>
      <c r="P123" s="6">
        <v>898.830760170557</v>
      </c>
      <c r="Q123" s="6">
        <v>898.830760170557</v>
      </c>
      <c r="R123" s="6">
        <v>167.8177297171384</v>
      </c>
      <c r="S123" s="6">
        <v>167.94272971713835</v>
      </c>
      <c r="T123" s="6">
        <v>3.076342220243839E-12</v>
      </c>
      <c r="U123" s="6">
        <v>3.1729518389182803E-12</v>
      </c>
      <c r="V123" s="6">
        <v>127.86969683840185</v>
      </c>
      <c r="W123" s="6">
        <v>127.99469681769558</v>
      </c>
      <c r="X123" s="6">
        <v>8.859184655761772E-07</v>
      </c>
      <c r="Y123" s="6">
        <v>9.066247183718706E-07</v>
      </c>
    </row>
    <row r="124" spans="12:25" ht="12.75">
      <c r="L124" s="6"/>
      <c r="M124" s="6">
        <v>375</v>
      </c>
      <c r="N124" s="6">
        <v>517.121</v>
      </c>
      <c r="O124" s="6">
        <v>517.246</v>
      </c>
      <c r="P124" s="6">
        <v>900</v>
      </c>
      <c r="Q124" s="6">
        <v>900</v>
      </c>
      <c r="R124" s="6">
        <v>197.12099999999998</v>
      </c>
      <c r="S124" s="6">
        <v>197.24599999999998</v>
      </c>
      <c r="T124" s="6">
        <v>0</v>
      </c>
      <c r="U124" s="6">
        <v>0</v>
      </c>
      <c r="V124" s="6">
        <v>157.12099999999998</v>
      </c>
      <c r="W124" s="6">
        <v>157.24599999999998</v>
      </c>
      <c r="X124" s="6">
        <v>0</v>
      </c>
      <c r="Y124" s="6">
        <v>0</v>
      </c>
    </row>
    <row r="125" spans="12:25" ht="12.75">
      <c r="L125" s="6" t="s">
        <v>50</v>
      </c>
      <c r="M125" s="6">
        <v>0</v>
      </c>
      <c r="N125" s="6">
        <v>346.826</v>
      </c>
      <c r="O125" s="6">
        <v>346.951</v>
      </c>
      <c r="P125" s="6">
        <v>871.2202048481754</v>
      </c>
      <c r="Q125" s="6">
        <v>871.2202048481754</v>
      </c>
      <c r="R125" s="6">
        <v>60.39482063301759</v>
      </c>
      <c r="S125" s="6">
        <v>60.482445533518145</v>
      </c>
      <c r="T125" s="6">
        <v>23.298629479536075</v>
      </c>
      <c r="U125" s="6">
        <v>23.336004579035517</v>
      </c>
      <c r="V125" s="6">
        <v>40.6197679377331</v>
      </c>
      <c r="W125" s="6">
        <v>40.68896168752782</v>
      </c>
      <c r="X125" s="6">
        <v>42.22604362679796</v>
      </c>
      <c r="Y125" s="6">
        <v>42.28184987700324</v>
      </c>
    </row>
    <row r="126" spans="12:25" ht="12.75">
      <c r="L126" s="6"/>
      <c r="M126" s="6">
        <v>15</v>
      </c>
      <c r="N126" s="6">
        <v>350.714</v>
      </c>
      <c r="O126" s="6">
        <v>350.839</v>
      </c>
      <c r="P126" s="6">
        <v>872.3535276146667</v>
      </c>
      <c r="Q126" s="6">
        <v>872.3535276146667</v>
      </c>
      <c r="R126" s="6">
        <v>62.177288949642495</v>
      </c>
      <c r="S126" s="6">
        <v>62.26655638904909</v>
      </c>
      <c r="T126" s="6">
        <v>21.597699540930556</v>
      </c>
      <c r="U126" s="6">
        <v>21.633432101523958</v>
      </c>
      <c r="V126" s="6">
        <v>41.76003399162973</v>
      </c>
      <c r="W126" s="6">
        <v>41.830714608134244</v>
      </c>
      <c r="X126" s="6">
        <v>39.93312565400093</v>
      </c>
      <c r="Y126" s="6">
        <v>39.98744503749642</v>
      </c>
    </row>
    <row r="127" spans="12:25" ht="12.75">
      <c r="L127" s="6"/>
      <c r="M127" s="6">
        <v>30</v>
      </c>
      <c r="N127" s="6">
        <v>323.009</v>
      </c>
      <c r="O127" s="6">
        <v>323.134</v>
      </c>
      <c r="P127" s="6">
        <v>873.4883246588272</v>
      </c>
      <c r="Q127" s="6">
        <v>873.4883246588272</v>
      </c>
      <c r="R127" s="6">
        <v>42.78649430928455</v>
      </c>
      <c r="S127" s="6">
        <v>42.8628226663014</v>
      </c>
      <c r="T127" s="6">
        <v>30.30244921166212</v>
      </c>
      <c r="U127" s="6">
        <v>30.351120854645302</v>
      </c>
      <c r="V127" s="6">
        <v>26.68155625123579</v>
      </c>
      <c r="W127" s="6">
        <v>26.73767360249655</v>
      </c>
      <c r="X127" s="6">
        <v>52.999003466027425</v>
      </c>
      <c r="Y127" s="6">
        <v>53.067886114766665</v>
      </c>
    </row>
    <row r="128" spans="12:25" ht="12.75">
      <c r="L128" s="6"/>
      <c r="M128" s="6">
        <v>45</v>
      </c>
      <c r="N128" s="6">
        <v>312.125</v>
      </c>
      <c r="O128" s="6">
        <v>312.25</v>
      </c>
      <c r="P128" s="6">
        <v>874.6245978984642</v>
      </c>
      <c r="Q128" s="6">
        <v>874.6245978984642</v>
      </c>
      <c r="R128" s="6">
        <v>35.43345270658734</v>
      </c>
      <c r="S128" s="6">
        <v>35.503625957438665</v>
      </c>
      <c r="T128" s="6">
        <v>34.23126076578155</v>
      </c>
      <c r="U128" s="6">
        <v>34.28608751493022</v>
      </c>
      <c r="V128" s="6">
        <v>21.15574600373268</v>
      </c>
      <c r="W128" s="6">
        <v>21.20523173302669</v>
      </c>
      <c r="X128" s="6">
        <v>58.80507089241244</v>
      </c>
      <c r="Y128" s="6">
        <v>58.880585163118404</v>
      </c>
    </row>
    <row r="129" spans="12:25" ht="12.75">
      <c r="L129" s="6"/>
      <c r="M129" s="6">
        <v>60</v>
      </c>
      <c r="N129" s="6">
        <v>315.424</v>
      </c>
      <c r="O129" s="6">
        <v>315.549</v>
      </c>
      <c r="P129" s="6">
        <v>875.76234925388</v>
      </c>
      <c r="Q129" s="6">
        <v>875.76234925388</v>
      </c>
      <c r="R129" s="6">
        <v>36.32114063708675</v>
      </c>
      <c r="S129" s="6">
        <v>36.392817715070144</v>
      </c>
      <c r="T129" s="6">
        <v>32.22598633867195</v>
      </c>
      <c r="U129" s="6">
        <v>32.27930926068856</v>
      </c>
      <c r="V129" s="6">
        <v>21.554596811878053</v>
      </c>
      <c r="W129" s="6">
        <v>21.605084139633114</v>
      </c>
      <c r="X129" s="6">
        <v>56.361023841185165</v>
      </c>
      <c r="Y129" s="6">
        <v>56.435536513430115</v>
      </c>
    </row>
    <row r="130" spans="12:25" ht="12.75">
      <c r="L130" s="6"/>
      <c r="M130" s="6">
        <v>75</v>
      </c>
      <c r="N130" s="6">
        <v>346.906</v>
      </c>
      <c r="O130" s="6">
        <v>347.031</v>
      </c>
      <c r="P130" s="6">
        <v>876.9015806478744</v>
      </c>
      <c r="Q130" s="6">
        <v>876.9015806478744</v>
      </c>
      <c r="R130" s="6">
        <v>55.43495383790452</v>
      </c>
      <c r="S130" s="6">
        <v>55.522809674614855</v>
      </c>
      <c r="T130" s="6">
        <v>20.279038349414623</v>
      </c>
      <c r="U130" s="6">
        <v>20.316182512704312</v>
      </c>
      <c r="V130" s="6">
        <v>35.32653629618761</v>
      </c>
      <c r="W130" s="6">
        <v>35.393698285416995</v>
      </c>
      <c r="X130" s="6">
        <v>39.12333054456675</v>
      </c>
      <c r="Y130" s="6">
        <v>39.181168555337365</v>
      </c>
    </row>
    <row r="131" spans="12:25" ht="12.75">
      <c r="L131" s="6"/>
      <c r="M131" s="6">
        <v>90</v>
      </c>
      <c r="N131" s="6">
        <v>335.462</v>
      </c>
      <c r="O131" s="6">
        <v>335.587</v>
      </c>
      <c r="P131" s="6">
        <v>878.0422940057488</v>
      </c>
      <c r="Q131" s="6">
        <v>878.0422940057488</v>
      </c>
      <c r="R131" s="6">
        <v>46.58293383829579</v>
      </c>
      <c r="S131" s="6">
        <v>46.6651536635206</v>
      </c>
      <c r="T131" s="6">
        <v>23.270969310009047</v>
      </c>
      <c r="U131" s="6">
        <v>23.31374948478424</v>
      </c>
      <c r="V131" s="6">
        <v>28.389409095086688</v>
      </c>
      <c r="W131" s="6">
        <v>28.44971612912677</v>
      </c>
      <c r="X131" s="6">
        <v>44.07963373142631</v>
      </c>
      <c r="Y131" s="6">
        <v>44.14432669738623</v>
      </c>
    </row>
    <row r="132" spans="12:25" ht="12.75">
      <c r="L132" s="6"/>
      <c r="M132" s="6">
        <v>105</v>
      </c>
      <c r="N132" s="6">
        <v>329.183</v>
      </c>
      <c r="O132" s="6">
        <v>329.308</v>
      </c>
      <c r="P132" s="6">
        <v>879.184491255309</v>
      </c>
      <c r="Q132" s="6">
        <v>879.184491255309</v>
      </c>
      <c r="R132" s="6">
        <v>41.456385884557</v>
      </c>
      <c r="S132" s="6">
        <v>41.53509982461605</v>
      </c>
      <c r="T132" s="6">
        <v>24.826030048725947</v>
      </c>
      <c r="U132" s="6">
        <v>24.872316108666915</v>
      </c>
      <c r="V132" s="6">
        <v>24.382517542672534</v>
      </c>
      <c r="W132" s="6">
        <v>24.43847365595646</v>
      </c>
      <c r="X132" s="6">
        <v>46.804270158080065</v>
      </c>
      <c r="Y132" s="6">
        <v>46.87331404479613</v>
      </c>
    </row>
    <row r="133" spans="12:25" ht="12.75">
      <c r="L133" s="6"/>
      <c r="M133" s="6">
        <v>120</v>
      </c>
      <c r="N133" s="6">
        <v>341.29</v>
      </c>
      <c r="O133" s="6">
        <v>341.415</v>
      </c>
      <c r="P133" s="6">
        <v>880.3281743268687</v>
      </c>
      <c r="Q133" s="6">
        <v>880.3281743268687</v>
      </c>
      <c r="R133" s="6">
        <v>48.28547742543112</v>
      </c>
      <c r="S133" s="6">
        <v>48.37076489851983</v>
      </c>
      <c r="T133" s="6">
        <v>19.96133799251759</v>
      </c>
      <c r="U133" s="6">
        <v>20.00105051942888</v>
      </c>
      <c r="V133" s="6">
        <v>28.981448785417943</v>
      </c>
      <c r="W133" s="6">
        <v>29.043852306875557</v>
      </c>
      <c r="X133" s="6">
        <v>39.76012203762301</v>
      </c>
      <c r="Y133" s="6">
        <v>39.822718516165395</v>
      </c>
    </row>
    <row r="134" spans="12:25" ht="12.75">
      <c r="L134" s="6"/>
      <c r="M134" s="6">
        <v>135</v>
      </c>
      <c r="N134" s="6">
        <v>330.508</v>
      </c>
      <c r="O134" s="6">
        <v>330.633</v>
      </c>
      <c r="P134" s="6">
        <v>881.4733451532526</v>
      </c>
      <c r="Q134" s="6">
        <v>881.4733451532526</v>
      </c>
      <c r="R134" s="6">
        <v>40.04665488269961</v>
      </c>
      <c r="S134" s="6">
        <v>40.125886687486336</v>
      </c>
      <c r="T134" s="6">
        <v>22.90563163086505</v>
      </c>
      <c r="U134" s="6">
        <v>22.95139982607833</v>
      </c>
      <c r="V134" s="6">
        <v>22.75450148439323</v>
      </c>
      <c r="W134" s="6">
        <v>22.809614035905373</v>
      </c>
      <c r="X134" s="6">
        <v>44.76595209720641</v>
      </c>
      <c r="Y134" s="6">
        <v>44.83583954569427</v>
      </c>
    </row>
    <row r="135" spans="12:25" ht="12.75">
      <c r="L135" s="6"/>
      <c r="M135" s="6">
        <v>150</v>
      </c>
      <c r="N135" s="6">
        <v>355.498</v>
      </c>
      <c r="O135" s="6">
        <v>355.623</v>
      </c>
      <c r="P135" s="6">
        <v>882.6200056697995</v>
      </c>
      <c r="Q135" s="6">
        <v>882.6200056697995</v>
      </c>
      <c r="R135" s="6">
        <v>56.12064934959476</v>
      </c>
      <c r="S135" s="6">
        <v>56.21356180750854</v>
      </c>
      <c r="T135" s="6">
        <v>14.411008267881742</v>
      </c>
      <c r="U135" s="6">
        <v>14.443095809967986</v>
      </c>
      <c r="V135" s="6">
        <v>34.00116105865464</v>
      </c>
      <c r="W135" s="6">
        <v>34.07094945813678</v>
      </c>
      <c r="X135" s="6">
        <v>31.495951726056642</v>
      </c>
      <c r="Y135" s="6">
        <v>31.551163326574503</v>
      </c>
    </row>
    <row r="136" spans="12:25" ht="12.75">
      <c r="L136" s="6"/>
      <c r="M136" s="6">
        <v>165</v>
      </c>
      <c r="N136" s="6">
        <v>367.705</v>
      </c>
      <c r="O136" s="6">
        <v>367.83</v>
      </c>
      <c r="P136" s="6">
        <v>883.7681578143662</v>
      </c>
      <c r="Q136" s="6">
        <v>883.7681578143662</v>
      </c>
      <c r="R136" s="6">
        <v>64.34021865786535</v>
      </c>
      <c r="S136" s="6">
        <v>64.43920627550955</v>
      </c>
      <c r="T136" s="6">
        <v>10.837884609506439</v>
      </c>
      <c r="U136" s="6">
        <v>10.863896991862259</v>
      </c>
      <c r="V136" s="6">
        <v>39.820534590386735</v>
      </c>
      <c r="W136" s="6">
        <v>39.897219350323915</v>
      </c>
      <c r="X136" s="6">
        <v>25.574482476070404</v>
      </c>
      <c r="Y136" s="6">
        <v>25.622797716133228</v>
      </c>
    </row>
    <row r="137" spans="12:25" ht="12.75">
      <c r="L137" s="6"/>
      <c r="M137" s="6">
        <v>180</v>
      </c>
      <c r="N137" s="6">
        <v>343.489</v>
      </c>
      <c r="O137" s="6">
        <v>343.614</v>
      </c>
      <c r="P137" s="6">
        <v>884.9178035273299</v>
      </c>
      <c r="Q137" s="6">
        <v>884.9178035273299</v>
      </c>
      <c r="R137" s="6">
        <v>45.05908036611878</v>
      </c>
      <c r="S137" s="6">
        <v>45.14615149786064</v>
      </c>
      <c r="T137" s="6">
        <v>16.169592752022393</v>
      </c>
      <c r="U137" s="6">
        <v>16.20752162028053</v>
      </c>
      <c r="V137" s="6">
        <v>25.087574294174473</v>
      </c>
      <c r="W137" s="6">
        <v>25.148585171693927</v>
      </c>
      <c r="X137" s="6">
        <v>35.5017065826259</v>
      </c>
      <c r="Y137" s="6">
        <v>35.56569570510645</v>
      </c>
    </row>
    <row r="138" spans="12:25" ht="12.75">
      <c r="L138" s="6"/>
      <c r="M138" s="6">
        <v>195</v>
      </c>
      <c r="N138" s="6">
        <v>349.514</v>
      </c>
      <c r="O138" s="6">
        <v>349.639</v>
      </c>
      <c r="P138" s="6">
        <v>886.0689447515921</v>
      </c>
      <c r="Q138" s="6">
        <v>886.0689447515921</v>
      </c>
      <c r="R138" s="6">
        <v>48.08235342845024</v>
      </c>
      <c r="S138" s="6">
        <v>48.173250290409186</v>
      </c>
      <c r="T138" s="6">
        <v>13.58098620208641</v>
      </c>
      <c r="U138" s="6">
        <v>13.615089340127446</v>
      </c>
      <c r="V138" s="6">
        <v>26.733439988080367</v>
      </c>
      <c r="W138" s="6">
        <v>26.797814362177355</v>
      </c>
      <c r="X138" s="6">
        <v>31.58639226281418</v>
      </c>
      <c r="Y138" s="6">
        <v>31.64701788871719</v>
      </c>
    </row>
    <row r="139" spans="12:25" ht="12.75">
      <c r="L139" s="6"/>
      <c r="M139" s="6">
        <v>210</v>
      </c>
      <c r="N139" s="6">
        <v>329.353</v>
      </c>
      <c r="O139" s="6">
        <v>329.478</v>
      </c>
      <c r="P139" s="6">
        <v>887.2215834325818</v>
      </c>
      <c r="Q139" s="6">
        <v>887.2215834325818</v>
      </c>
      <c r="R139" s="6">
        <v>33.096690827665725</v>
      </c>
      <c r="S139" s="6">
        <v>33.17474216068121</v>
      </c>
      <c r="T139" s="6">
        <v>19.15330515893253</v>
      </c>
      <c r="U139" s="6">
        <v>19.200253825917056</v>
      </c>
      <c r="V139" s="6">
        <v>16.227881272780277</v>
      </c>
      <c r="W139" s="6">
        <v>16.27684820997847</v>
      </c>
      <c r="X139" s="6">
        <v>41.687481583011206</v>
      </c>
      <c r="Y139" s="6">
        <v>41.76351464581302</v>
      </c>
    </row>
    <row r="140" spans="12:25" ht="12.75">
      <c r="L140" s="6"/>
      <c r="M140" s="6">
        <v>225</v>
      </c>
      <c r="N140" s="6">
        <v>318.837</v>
      </c>
      <c r="O140" s="6">
        <v>318.962</v>
      </c>
      <c r="P140" s="6">
        <v>888.3757215182588</v>
      </c>
      <c r="Q140" s="6">
        <v>888.3757215182588</v>
      </c>
      <c r="R140" s="6">
        <v>25.492801705643313</v>
      </c>
      <c r="S140" s="6">
        <v>25.562516734882553</v>
      </c>
      <c r="T140" s="6">
        <v>22.46743994137457</v>
      </c>
      <c r="U140" s="6">
        <v>22.522724912135327</v>
      </c>
      <c r="V140" s="6">
        <v>11.254504049049268</v>
      </c>
      <c r="W140" s="6">
        <v>11.294154753069432</v>
      </c>
      <c r="X140" s="6">
        <v>47.68244336037297</v>
      </c>
      <c r="Y140" s="6">
        <v>47.76779265635282</v>
      </c>
    </row>
    <row r="141" spans="12:25" ht="12.75">
      <c r="L141" s="6"/>
      <c r="M141" s="6">
        <v>240</v>
      </c>
      <c r="N141" s="6">
        <v>320.9</v>
      </c>
      <c r="O141" s="6">
        <v>321.025</v>
      </c>
      <c r="P141" s="6">
        <v>889.5313609591166</v>
      </c>
      <c r="Q141" s="6">
        <v>889.5313609591166</v>
      </c>
      <c r="R141" s="6">
        <v>25.224938194488512</v>
      </c>
      <c r="S141" s="6">
        <v>25.29595538422779</v>
      </c>
      <c r="T141" s="6">
        <v>20.548772614135935</v>
      </c>
      <c r="U141" s="6">
        <v>20.60275542439666</v>
      </c>
      <c r="V141" s="6">
        <v>10.681331990538602</v>
      </c>
      <c r="W141" s="6">
        <v>10.720666061092167</v>
      </c>
      <c r="X141" s="6">
        <v>45.50821044473884</v>
      </c>
      <c r="Y141" s="6">
        <v>45.593876374185264</v>
      </c>
    </row>
    <row r="142" spans="12:25" ht="12.75">
      <c r="L142" s="6"/>
      <c r="M142" s="6">
        <v>255</v>
      </c>
      <c r="N142" s="6">
        <v>321.342</v>
      </c>
      <c r="O142" s="6">
        <v>321.467</v>
      </c>
      <c r="P142" s="6">
        <v>890.688503708186</v>
      </c>
      <c r="Q142" s="6">
        <v>890.688503708186</v>
      </c>
      <c r="R142" s="6">
        <v>23.978398602078535</v>
      </c>
      <c r="S142" s="6">
        <v>24.04942812452662</v>
      </c>
      <c r="T142" s="6">
        <v>19.271673887437252</v>
      </c>
      <c r="U142" s="6">
        <v>19.325644364989166</v>
      </c>
      <c r="V142" s="6">
        <v>9.540063257337193</v>
      </c>
      <c r="W142" s="6">
        <v>9.577664021329902</v>
      </c>
      <c r="X142" s="6">
        <v>44.38606550460435</v>
      </c>
      <c r="Y142" s="6">
        <v>44.47346474061165</v>
      </c>
    </row>
    <row r="143" spans="12:25" ht="12.75">
      <c r="L143" s="6"/>
      <c r="M143" s="6">
        <v>270</v>
      </c>
      <c r="N143" s="6">
        <v>324.264</v>
      </c>
      <c r="O143" s="6">
        <v>324.389</v>
      </c>
      <c r="P143" s="6">
        <v>891.8471517210388</v>
      </c>
      <c r="Q143" s="6">
        <v>891.8471517210388</v>
      </c>
      <c r="R143" s="6">
        <v>24.069229582109042</v>
      </c>
      <c r="S143" s="6">
        <v>24.14267481627966</v>
      </c>
      <c r="T143" s="6">
        <v>16.854884317093457</v>
      </c>
      <c r="U143" s="6">
        <v>16.90643908292284</v>
      </c>
      <c r="V143" s="6">
        <v>9.073097455184648</v>
      </c>
      <c r="W143" s="6">
        <v>9.110760660100102</v>
      </c>
      <c r="X143" s="6">
        <v>41.460621348515616</v>
      </c>
      <c r="Y143" s="6">
        <v>41.54795814360015</v>
      </c>
    </row>
    <row r="144" spans="12:25" ht="12.75">
      <c r="L144" s="6"/>
      <c r="M144" s="6">
        <v>285</v>
      </c>
      <c r="N144" s="6">
        <v>321.415</v>
      </c>
      <c r="O144" s="6">
        <v>321.54</v>
      </c>
      <c r="P144" s="6">
        <v>893.0073069557902</v>
      </c>
      <c r="Q144" s="6">
        <v>893.0073069557902</v>
      </c>
      <c r="R144" s="6">
        <v>20.729397340257293</v>
      </c>
      <c r="S144" s="6">
        <v>20.799736133400224</v>
      </c>
      <c r="T144" s="6">
        <v>16.773445273236725</v>
      </c>
      <c r="U144" s="6">
        <v>16.828106480093794</v>
      </c>
      <c r="V144" s="6">
        <v>6.886584143150662</v>
      </c>
      <c r="W144" s="6">
        <v>6.919078233791361</v>
      </c>
      <c r="X144" s="6">
        <v>42.58200101610742</v>
      </c>
      <c r="Y144" s="6">
        <v>42.67450692546671</v>
      </c>
    </row>
    <row r="145" spans="12:25" ht="12.75">
      <c r="L145" s="6"/>
      <c r="M145" s="6">
        <v>300</v>
      </c>
      <c r="N145" s="6">
        <v>319.782</v>
      </c>
      <c r="O145" s="6">
        <v>319.907</v>
      </c>
      <c r="P145" s="6">
        <v>894.1689713731029</v>
      </c>
      <c r="Q145" s="6">
        <v>894.1689713731029</v>
      </c>
      <c r="R145" s="6">
        <v>17.990019554611496</v>
      </c>
      <c r="S145" s="6">
        <v>18.058085807987222</v>
      </c>
      <c r="T145" s="6">
        <v>16.0778311850905</v>
      </c>
      <c r="U145" s="6">
        <v>16.134764931714773</v>
      </c>
      <c r="V145" s="6">
        <v>5.123218427610562</v>
      </c>
      <c r="W145" s="6">
        <v>5.15094902782867</v>
      </c>
      <c r="X145" s="6">
        <v>42.91153757706983</v>
      </c>
      <c r="Y145" s="6">
        <v>43.00880697685171</v>
      </c>
    </row>
    <row r="146" spans="12:25" ht="12.75">
      <c r="L146" s="6"/>
      <c r="M146" s="6">
        <v>315</v>
      </c>
      <c r="N146" s="6">
        <v>313.776</v>
      </c>
      <c r="O146" s="6">
        <v>313.901</v>
      </c>
      <c r="P146" s="6">
        <v>895.3321469361902</v>
      </c>
      <c r="Q146" s="6">
        <v>895.3321469361902</v>
      </c>
      <c r="R146" s="6">
        <v>12.948830005654626</v>
      </c>
      <c r="S146" s="6">
        <v>13.008406561877706</v>
      </c>
      <c r="T146" s="6">
        <v>17.447725472523047</v>
      </c>
      <c r="U146" s="6">
        <v>17.513148916299965</v>
      </c>
      <c r="V146" s="6">
        <v>2.7469276949317427</v>
      </c>
      <c r="W146" s="6">
        <v>2.7655679525035755</v>
      </c>
      <c r="X146" s="6">
        <v>46.997426726979576</v>
      </c>
      <c r="Y146" s="6">
        <v>47.10378646940773</v>
      </c>
    </row>
    <row r="147" spans="12:25" ht="12.75">
      <c r="L147" s="6"/>
      <c r="M147" s="6">
        <v>330</v>
      </c>
      <c r="N147" s="6">
        <v>289.539</v>
      </c>
      <c r="O147" s="6">
        <v>289.664</v>
      </c>
      <c r="P147" s="6">
        <v>896.4968356108187</v>
      </c>
      <c r="Q147" s="6">
        <v>896.4968356108187</v>
      </c>
      <c r="R147" s="6">
        <v>3.0254806390319575</v>
      </c>
      <c r="S147" s="6">
        <v>3.0494663654634637</v>
      </c>
      <c r="T147" s="6">
        <v>32.13989680486567</v>
      </c>
      <c r="U147" s="6">
        <v>32.24091107843416</v>
      </c>
      <c r="V147" s="6">
        <v>0.24255556942668297</v>
      </c>
      <c r="W147" s="6">
        <v>0.2453703169372249</v>
      </c>
      <c r="X147" s="6">
        <v>69.18010456126468</v>
      </c>
      <c r="Y147" s="6">
        <v>69.30228981375413</v>
      </c>
    </row>
    <row r="148" spans="12:25" ht="12.75">
      <c r="L148" s="6"/>
      <c r="M148" s="6">
        <v>345</v>
      </c>
      <c r="N148" s="6">
        <v>293.501</v>
      </c>
      <c r="O148" s="6">
        <v>293.626</v>
      </c>
      <c r="P148" s="6">
        <v>897.6630393653128</v>
      </c>
      <c r="Q148" s="6">
        <v>897.6630393653128</v>
      </c>
      <c r="R148" s="6">
        <v>2.2121575037688554</v>
      </c>
      <c r="S148" s="6">
        <v>2.23375886141653</v>
      </c>
      <c r="T148" s="6">
        <v>27.77683952463884</v>
      </c>
      <c r="U148" s="6">
        <v>27.880238166991184</v>
      </c>
      <c r="V148" s="6">
        <v>0.08043912099135395</v>
      </c>
      <c r="W148" s="6">
        <v>0.0816731152227764</v>
      </c>
      <c r="X148" s="6">
        <v>65.52088886134788</v>
      </c>
      <c r="Y148" s="6">
        <v>65.64465486711649</v>
      </c>
    </row>
    <row r="149" spans="12:25" ht="12.75">
      <c r="L149" s="6"/>
      <c r="M149" s="6">
        <v>360</v>
      </c>
      <c r="N149" s="6">
        <v>273.484</v>
      </c>
      <c r="O149" s="6">
        <v>273.609</v>
      </c>
      <c r="P149" s="6">
        <v>898.830760170557</v>
      </c>
      <c r="Q149" s="6">
        <v>898.830760170557</v>
      </c>
      <c r="R149" s="6">
        <v>0.02626056890984414</v>
      </c>
      <c r="S149" s="6">
        <v>0.026910143477503992</v>
      </c>
      <c r="T149" s="6">
        <v>46.00218042634226</v>
      </c>
      <c r="U149" s="6">
        <v>46.12653085177462</v>
      </c>
      <c r="V149" s="6">
        <v>9.7026692881171E-06</v>
      </c>
      <c r="W149" s="6">
        <v>1.0077742208404303E-05</v>
      </c>
      <c r="X149" s="6">
        <v>85.92331414596507</v>
      </c>
      <c r="Y149" s="6">
        <v>86.0483137708922</v>
      </c>
    </row>
    <row r="150" spans="12:25" ht="12.75">
      <c r="L150" s="6"/>
      <c r="M150" s="6">
        <v>375</v>
      </c>
      <c r="N150" s="6">
        <v>287.94</v>
      </c>
      <c r="O150" s="6">
        <v>288.065</v>
      </c>
      <c r="P150" s="6">
        <v>900</v>
      </c>
      <c r="Q150" s="6">
        <v>900</v>
      </c>
      <c r="R150" s="6">
        <v>0</v>
      </c>
      <c r="S150" s="6">
        <v>0</v>
      </c>
      <c r="T150" s="6">
        <v>31.935</v>
      </c>
      <c r="U150" s="6">
        <v>32.06</v>
      </c>
      <c r="V150" s="6">
        <v>0</v>
      </c>
      <c r="W150" s="6">
        <v>0</v>
      </c>
      <c r="X150" s="6">
        <v>71.935</v>
      </c>
      <c r="Y150" s="6">
        <v>72.06</v>
      </c>
    </row>
    <row r="151" spans="12:25" ht="12.75">
      <c r="L151" s="6" t="s">
        <v>52</v>
      </c>
      <c r="M151" s="6">
        <v>0</v>
      </c>
      <c r="N151" s="6">
        <v>346.826</v>
      </c>
      <c r="O151" s="6">
        <v>346.951</v>
      </c>
      <c r="P151" s="6">
        <v>871.2202048481754</v>
      </c>
      <c r="Q151" s="6">
        <v>871.2202048481754</v>
      </c>
      <c r="R151" s="6">
        <v>60.39482063301759</v>
      </c>
      <c r="S151" s="6">
        <v>60.482445533518145</v>
      </c>
      <c r="T151" s="6">
        <v>23.298629479536075</v>
      </c>
      <c r="U151" s="6">
        <v>23.336004579035517</v>
      </c>
      <c r="V151" s="6">
        <v>40.6197679377331</v>
      </c>
      <c r="W151" s="6">
        <v>40.68896168752782</v>
      </c>
      <c r="X151" s="6">
        <v>42.22604362679796</v>
      </c>
      <c r="Y151" s="6">
        <v>42.28184987700324</v>
      </c>
    </row>
    <row r="152" spans="12:25" ht="12.75">
      <c r="L152" s="6"/>
      <c r="M152" s="6">
        <v>15</v>
      </c>
      <c r="N152" s="6">
        <v>333.609</v>
      </c>
      <c r="O152" s="6">
        <v>333.734</v>
      </c>
      <c r="P152" s="6">
        <v>872.3535276146667</v>
      </c>
      <c r="Q152" s="6">
        <v>872.3535276146667</v>
      </c>
      <c r="R152" s="6">
        <v>50.47090460748461</v>
      </c>
      <c r="S152" s="6">
        <v>50.55262240885901</v>
      </c>
      <c r="T152" s="6">
        <v>26.98876556074047</v>
      </c>
      <c r="U152" s="6">
        <v>27.03204775936608</v>
      </c>
      <c r="V152" s="6">
        <v>32.671694762729395</v>
      </c>
      <c r="W152" s="6">
        <v>32.73393382106464</v>
      </c>
      <c r="X152" s="6">
        <v>47.941344866931345</v>
      </c>
      <c r="Y152" s="6">
        <v>48.0041058085961</v>
      </c>
    </row>
    <row r="153" spans="12:25" ht="12.75">
      <c r="L153" s="6"/>
      <c r="M153" s="6">
        <v>30</v>
      </c>
      <c r="N153" s="6">
        <v>341.137</v>
      </c>
      <c r="O153" s="6">
        <v>341.262</v>
      </c>
      <c r="P153" s="6">
        <v>873.4883246588272</v>
      </c>
      <c r="Q153" s="6">
        <v>873.4883246588272</v>
      </c>
      <c r="R153" s="6">
        <v>54.51070300290887</v>
      </c>
      <c r="S153" s="6">
        <v>54.5958376486965</v>
      </c>
      <c r="T153" s="6">
        <v>23.90746419405726</v>
      </c>
      <c r="U153" s="6">
        <v>23.947329548269625</v>
      </c>
      <c r="V153" s="6">
        <v>35.49760434254942</v>
      </c>
      <c r="W153" s="6">
        <v>35.56316189123857</v>
      </c>
      <c r="X153" s="6">
        <v>43.69649175476946</v>
      </c>
      <c r="Y153" s="6">
        <v>43.75593420608031</v>
      </c>
    </row>
    <row r="154" spans="12:25" ht="12.75">
      <c r="L154" s="6"/>
      <c r="M154" s="6">
        <v>45</v>
      </c>
      <c r="N154" s="6">
        <v>353.382</v>
      </c>
      <c r="O154" s="6">
        <v>353.507</v>
      </c>
      <c r="P154" s="6">
        <v>874.6245978984642</v>
      </c>
      <c r="Q154" s="6">
        <v>874.6245978984642</v>
      </c>
      <c r="R154" s="6">
        <v>62.11321997530039</v>
      </c>
      <c r="S154" s="6">
        <v>62.20375296781368</v>
      </c>
      <c r="T154" s="6">
        <v>19.67438777615659</v>
      </c>
      <c r="U154" s="6">
        <v>19.708854783643265</v>
      </c>
      <c r="V154" s="6">
        <v>41.1302712914705</v>
      </c>
      <c r="W154" s="6">
        <v>41.201552630782196</v>
      </c>
      <c r="X154" s="6">
        <v>37.54439179016793</v>
      </c>
      <c r="Y154" s="6">
        <v>37.59811045085623</v>
      </c>
    </row>
    <row r="155" spans="12:25" ht="12.75">
      <c r="L155" s="6"/>
      <c r="M155" s="6">
        <v>60</v>
      </c>
      <c r="N155" s="6">
        <v>335.297</v>
      </c>
      <c r="O155" s="6">
        <v>335.422</v>
      </c>
      <c r="P155" s="6">
        <v>875.76234925388</v>
      </c>
      <c r="Q155" s="6">
        <v>875.76234925388</v>
      </c>
      <c r="R155" s="6">
        <v>48.57772488135324</v>
      </c>
      <c r="S155" s="6">
        <v>48.65998718982091</v>
      </c>
      <c r="T155" s="6">
        <v>24.620155813422674</v>
      </c>
      <c r="U155" s="6">
        <v>24.662893504955004</v>
      </c>
      <c r="V155" s="6">
        <v>30.45171881111789</v>
      </c>
      <c r="W155" s="6">
        <v>30.513168017410393</v>
      </c>
      <c r="X155" s="6">
        <v>45.3961077189624</v>
      </c>
      <c r="Y155" s="6">
        <v>45.45965851266989</v>
      </c>
    </row>
    <row r="156" spans="12:25" ht="12.75">
      <c r="L156" s="6"/>
      <c r="M156" s="6">
        <v>75</v>
      </c>
      <c r="N156" s="6">
        <v>318.762</v>
      </c>
      <c r="O156" s="6">
        <v>318.887</v>
      </c>
      <c r="P156" s="6">
        <v>876.9015806478744</v>
      </c>
      <c r="Q156" s="6">
        <v>876.9015806478744</v>
      </c>
      <c r="R156" s="6">
        <v>37.24258202306323</v>
      </c>
      <c r="S156" s="6">
        <v>37.315834613977366</v>
      </c>
      <c r="T156" s="6">
        <v>30.21606328877716</v>
      </c>
      <c r="U156" s="6">
        <v>30.26781069786302</v>
      </c>
      <c r="V156" s="6">
        <v>21.960234989854477</v>
      </c>
      <c r="W156" s="6">
        <v>22.011773723751336</v>
      </c>
      <c r="X156" s="6">
        <v>53.8854059829011</v>
      </c>
      <c r="Y156" s="6">
        <v>53.958867249004236</v>
      </c>
    </row>
    <row r="157" spans="12:25" ht="12.75">
      <c r="L157" s="6"/>
      <c r="M157" s="6">
        <v>90</v>
      </c>
      <c r="N157" s="6">
        <v>293.093</v>
      </c>
      <c r="O157" s="6">
        <v>293.218</v>
      </c>
      <c r="P157" s="6">
        <v>878.0422940057488</v>
      </c>
      <c r="Q157" s="6">
        <v>878.0422940057488</v>
      </c>
      <c r="R157" s="6">
        <v>22.84480093197145</v>
      </c>
      <c r="S157" s="6">
        <v>22.901836189064134</v>
      </c>
      <c r="T157" s="6">
        <v>41.87665183555256</v>
      </c>
      <c r="U157" s="6">
        <v>41.94461657845987</v>
      </c>
      <c r="V157" s="6">
        <v>12.0995610116358</v>
      </c>
      <c r="W157" s="6">
        <v>12.135522504011547</v>
      </c>
      <c r="X157" s="6">
        <v>70.13444010631108</v>
      </c>
      <c r="Y157" s="6">
        <v>70.2234786139353</v>
      </c>
    </row>
    <row r="158" spans="12:25" ht="12.75">
      <c r="L158" s="6"/>
      <c r="M158" s="6">
        <v>105</v>
      </c>
      <c r="N158" s="6">
        <v>283.245</v>
      </c>
      <c r="O158" s="6">
        <v>283.37</v>
      </c>
      <c r="P158" s="6">
        <v>879.184491255309</v>
      </c>
      <c r="Q158" s="6">
        <v>879.184491255309</v>
      </c>
      <c r="R158" s="6">
        <v>17.718738602801942</v>
      </c>
      <c r="S158" s="6">
        <v>17.768454979774184</v>
      </c>
      <c r="T158" s="6">
        <v>46.997385203884086</v>
      </c>
      <c r="U158" s="6">
        <v>47.07266882691183</v>
      </c>
      <c r="V158" s="6">
        <v>8.79140319380341</v>
      </c>
      <c r="W158" s="6">
        <v>8.820800289174498</v>
      </c>
      <c r="X158" s="6">
        <v>77.12459679129809</v>
      </c>
      <c r="Y158" s="6">
        <v>77.22019969592698</v>
      </c>
    </row>
    <row r="159" spans="12:25" ht="12.75">
      <c r="L159" s="6"/>
      <c r="M159" s="6">
        <v>120</v>
      </c>
      <c r="N159" s="6">
        <v>281.897</v>
      </c>
      <c r="O159" s="6">
        <v>282.022</v>
      </c>
      <c r="P159" s="6">
        <v>880.3281743268687</v>
      </c>
      <c r="Q159" s="6">
        <v>880.3281743268687</v>
      </c>
      <c r="R159" s="6">
        <v>16.294542012284445</v>
      </c>
      <c r="S159" s="6">
        <v>16.342372363704307</v>
      </c>
      <c r="T159" s="6">
        <v>47.32594545770208</v>
      </c>
      <c r="U159" s="6">
        <v>47.40311510628222</v>
      </c>
      <c r="V159" s="6">
        <v>7.802057919874519</v>
      </c>
      <c r="W159" s="6">
        <v>7.829467232403513</v>
      </c>
      <c r="X159" s="6">
        <v>77.93873696315099</v>
      </c>
      <c r="Y159" s="6">
        <v>78.036327650622</v>
      </c>
    </row>
    <row r="160" spans="12:25" ht="12.75">
      <c r="L160" s="6"/>
      <c r="M160" s="6">
        <v>135</v>
      </c>
      <c r="N160" s="6">
        <v>297.218</v>
      </c>
      <c r="O160" s="6">
        <v>297.343</v>
      </c>
      <c r="P160" s="6">
        <v>881.4733451532526</v>
      </c>
      <c r="Q160" s="6">
        <v>881.4733451532526</v>
      </c>
      <c r="R160" s="6">
        <v>21.771737871898832</v>
      </c>
      <c r="S160" s="6">
        <v>21.82925022027597</v>
      </c>
      <c r="T160" s="6">
        <v>37.898995163654654</v>
      </c>
      <c r="U160" s="6">
        <v>37.96648281527751</v>
      </c>
      <c r="V160" s="6">
        <v>10.835942837500113</v>
      </c>
      <c r="W160" s="6">
        <v>10.870603315467266</v>
      </c>
      <c r="X160" s="6">
        <v>66.11694137676825</v>
      </c>
      <c r="Y160" s="6">
        <v>66.2072808988011</v>
      </c>
    </row>
    <row r="161" spans="12:25" ht="12.75">
      <c r="L161" s="6"/>
      <c r="M161" s="6">
        <v>150</v>
      </c>
      <c r="N161" s="6">
        <v>298.916</v>
      </c>
      <c r="O161" s="6">
        <v>299.041</v>
      </c>
      <c r="P161" s="6">
        <v>882.6200056697995</v>
      </c>
      <c r="Q161" s="6">
        <v>882.6200056697995</v>
      </c>
      <c r="R161" s="6">
        <v>21.502431300834406</v>
      </c>
      <c r="S161" s="6">
        <v>21.560335059441275</v>
      </c>
      <c r="T161" s="6">
        <v>36.33978151981449</v>
      </c>
      <c r="U161" s="6">
        <v>36.40687776120762</v>
      </c>
      <c r="V161" s="6">
        <v>10.452181959278947</v>
      </c>
      <c r="W161" s="6">
        <v>10.486499402843442</v>
      </c>
      <c r="X161" s="6">
        <v>64.4935016707633</v>
      </c>
      <c r="Y161" s="6">
        <v>64.5841842271988</v>
      </c>
    </row>
    <row r="162" spans="12:25" ht="12.75">
      <c r="L162" s="6"/>
      <c r="M162" s="6">
        <v>165</v>
      </c>
      <c r="N162" s="6">
        <v>303.467</v>
      </c>
      <c r="O162" s="6">
        <v>303.592</v>
      </c>
      <c r="P162" s="6">
        <v>883.7681578143662</v>
      </c>
      <c r="Q162" s="6">
        <v>883.7681578143662</v>
      </c>
      <c r="R162" s="6">
        <v>22.55302685168448</v>
      </c>
      <c r="S162" s="6">
        <v>22.6134311179651</v>
      </c>
      <c r="T162" s="6">
        <v>33.25010945196198</v>
      </c>
      <c r="U162" s="6">
        <v>33.31470518568136</v>
      </c>
      <c r="V162" s="6">
        <v>10.830760544252598</v>
      </c>
      <c r="W162" s="6">
        <v>10.866443501987407</v>
      </c>
      <c r="X162" s="6">
        <v>60.78170662773388</v>
      </c>
      <c r="Y162" s="6">
        <v>60.87102366999909</v>
      </c>
    </row>
    <row r="163" spans="12:25" ht="12.75">
      <c r="L163" s="6"/>
      <c r="M163" s="6">
        <v>180</v>
      </c>
      <c r="N163" s="6">
        <v>299.308</v>
      </c>
      <c r="O163" s="6">
        <v>299.433</v>
      </c>
      <c r="P163" s="6">
        <v>884.9178035273299</v>
      </c>
      <c r="Q163" s="6">
        <v>884.9178035273299</v>
      </c>
      <c r="R163" s="6">
        <v>19.475785750270894</v>
      </c>
      <c r="S163" s="6">
        <v>19.532229153961985</v>
      </c>
      <c r="T163" s="6">
        <v>34.73667040812372</v>
      </c>
      <c r="U163" s="6">
        <v>34.80522700443263</v>
      </c>
      <c r="V163" s="6">
        <v>8.808548375765545</v>
      </c>
      <c r="W163" s="6">
        <v>8.840129172860312</v>
      </c>
      <c r="X163" s="6">
        <v>63.37425058379228</v>
      </c>
      <c r="Y163" s="6">
        <v>63.467669786697506</v>
      </c>
    </row>
    <row r="164" spans="12:25" ht="12.75">
      <c r="L164" s="6"/>
      <c r="M164" s="6">
        <v>195</v>
      </c>
      <c r="N164" s="6">
        <v>322.521</v>
      </c>
      <c r="O164" s="6">
        <v>322.646</v>
      </c>
      <c r="P164" s="6">
        <v>886.0689447515921</v>
      </c>
      <c r="Q164" s="6">
        <v>886.0689447515921</v>
      </c>
      <c r="R164" s="6">
        <v>30.290126879139116</v>
      </c>
      <c r="S164" s="6">
        <v>30.363394353119073</v>
      </c>
      <c r="T164" s="6">
        <v>22.764130264796275</v>
      </c>
      <c r="U164" s="6">
        <v>22.81586279081632</v>
      </c>
      <c r="V164" s="6">
        <v>14.886603757447705</v>
      </c>
      <c r="W164" s="6">
        <v>14.932046328675668</v>
      </c>
      <c r="X164" s="6">
        <v>46.7136242293125</v>
      </c>
      <c r="Y164" s="6">
        <v>46.79318165808454</v>
      </c>
    </row>
    <row r="165" spans="12:25" ht="12.75">
      <c r="L165" s="6"/>
      <c r="M165" s="6">
        <v>210</v>
      </c>
      <c r="N165" s="6">
        <v>328.884</v>
      </c>
      <c r="O165" s="6">
        <v>329.009</v>
      </c>
      <c r="P165" s="6">
        <v>887.2215834325818</v>
      </c>
      <c r="Q165" s="6">
        <v>887.2215834325818</v>
      </c>
      <c r="R165" s="6">
        <v>32.80464963523618</v>
      </c>
      <c r="S165" s="6">
        <v>32.882360996127225</v>
      </c>
      <c r="T165" s="6">
        <v>19.329923994378557</v>
      </c>
      <c r="U165" s="6">
        <v>19.377212633487506</v>
      </c>
      <c r="V165" s="6">
        <v>16.04497338242708</v>
      </c>
      <c r="W165" s="6">
        <v>16.09359688483355</v>
      </c>
      <c r="X165" s="6">
        <v>41.973230257866284</v>
      </c>
      <c r="Y165" s="6">
        <v>42.0496067554598</v>
      </c>
    </row>
    <row r="166" spans="12:25" ht="12.75">
      <c r="L166" s="6"/>
      <c r="M166" s="6">
        <v>225</v>
      </c>
      <c r="N166" s="6">
        <v>290.874</v>
      </c>
      <c r="O166" s="6">
        <v>290.999</v>
      </c>
      <c r="P166" s="6">
        <v>888.3757215182588</v>
      </c>
      <c r="Q166" s="6">
        <v>888.3757215182588</v>
      </c>
      <c r="R166" s="6">
        <v>12.555255375439444</v>
      </c>
      <c r="S166" s="6">
        <v>12.601194724247089</v>
      </c>
      <c r="T166" s="6">
        <v>37.46911793073905</v>
      </c>
      <c r="U166" s="6">
        <v>37.54817858193144</v>
      </c>
      <c r="V166" s="6">
        <v>4.556747745687942</v>
      </c>
      <c r="W166" s="6">
        <v>4.577838535450453</v>
      </c>
      <c r="X166" s="6">
        <v>68.92912714275394</v>
      </c>
      <c r="Y166" s="6">
        <v>69.03303635299145</v>
      </c>
    </row>
    <row r="167" spans="12:25" ht="12.75">
      <c r="L167" s="6"/>
      <c r="M167" s="6">
        <v>240</v>
      </c>
      <c r="N167" s="6">
        <v>265.653</v>
      </c>
      <c r="O167" s="6">
        <v>265.778</v>
      </c>
      <c r="P167" s="6">
        <v>889.5313609591166</v>
      </c>
      <c r="Q167" s="6">
        <v>889.5313609591166</v>
      </c>
      <c r="R167" s="6">
        <v>4.597620580914214</v>
      </c>
      <c r="S167" s="6">
        <v>4.621375995163595</v>
      </c>
      <c r="T167" s="6">
        <v>55.121193225071686</v>
      </c>
      <c r="U167" s="6">
        <v>55.22243781082231</v>
      </c>
      <c r="V167" s="6">
        <v>1.2132953285349166</v>
      </c>
      <c r="W167" s="6">
        <v>1.2211390955428878</v>
      </c>
      <c r="X167" s="6">
        <v>91.25568347918951</v>
      </c>
      <c r="Y167" s="6">
        <v>91.37283971218153</v>
      </c>
    </row>
    <row r="168" spans="12:25" ht="12.75">
      <c r="L168" s="6"/>
      <c r="M168" s="6">
        <v>255</v>
      </c>
      <c r="N168" s="6">
        <v>276.466</v>
      </c>
      <c r="O168" s="6">
        <v>276.591</v>
      </c>
      <c r="P168" s="6">
        <v>890.688503708186</v>
      </c>
      <c r="Q168" s="6">
        <v>890.688503708186</v>
      </c>
      <c r="R168" s="6">
        <v>6.019212848499488</v>
      </c>
      <c r="S168" s="6">
        <v>6.048906789055087</v>
      </c>
      <c r="T168" s="6">
        <v>46.147152551965696</v>
      </c>
      <c r="U168" s="6">
        <v>46.24245861141009</v>
      </c>
      <c r="V168" s="6">
        <v>1.5767189221089608</v>
      </c>
      <c r="W168" s="6">
        <v>1.5866598287067586</v>
      </c>
      <c r="X168" s="6">
        <v>81.27106131198119</v>
      </c>
      <c r="Y168" s="6">
        <v>81.3861204053834</v>
      </c>
    </row>
    <row r="169" spans="12:25" ht="12.75">
      <c r="L169" s="6"/>
      <c r="M169" s="6">
        <v>270</v>
      </c>
      <c r="N169" s="6">
        <v>271.853</v>
      </c>
      <c r="O169" s="6">
        <v>271.978</v>
      </c>
      <c r="P169" s="6">
        <v>891.8471517210388</v>
      </c>
      <c r="Q169" s="6">
        <v>891.8471517210388</v>
      </c>
      <c r="R169" s="6">
        <v>4.10325121123652</v>
      </c>
      <c r="S169" s="6">
        <v>4.1266256998795035</v>
      </c>
      <c r="T169" s="6">
        <v>49.2498352006933</v>
      </c>
      <c r="U169" s="6">
        <v>49.351460712050326</v>
      </c>
      <c r="V169" s="6">
        <v>0.876318818171298</v>
      </c>
      <c r="W169" s="6">
        <v>0.8827496897536394</v>
      </c>
      <c r="X169" s="6">
        <v>85.64361037816913</v>
      </c>
      <c r="Y169" s="6">
        <v>85.7621795065868</v>
      </c>
    </row>
    <row r="170" spans="12:25" ht="12.75">
      <c r="L170" s="6"/>
      <c r="M170" s="6">
        <v>285</v>
      </c>
      <c r="N170" s="6">
        <v>270.673</v>
      </c>
      <c r="O170" s="6">
        <v>270.798</v>
      </c>
      <c r="P170" s="6">
        <v>893.0073069557902</v>
      </c>
      <c r="Q170" s="6">
        <v>893.0073069557902</v>
      </c>
      <c r="R170" s="6">
        <v>3.033928361410919</v>
      </c>
      <c r="S170" s="6">
        <v>3.053431101899823</v>
      </c>
      <c r="T170" s="6">
        <v>49.76914024173636</v>
      </c>
      <c r="U170" s="6">
        <v>49.874637501247456</v>
      </c>
      <c r="V170" s="6">
        <v>0.5208584998639194</v>
      </c>
      <c r="W170" s="6">
        <v>0.5252293699259578</v>
      </c>
      <c r="X170" s="6">
        <v>86.93015215224206</v>
      </c>
      <c r="Y170" s="6">
        <v>87.05078128217998</v>
      </c>
    </row>
    <row r="171" spans="12:25" ht="12.75">
      <c r="L171" s="6"/>
      <c r="M171" s="6">
        <v>300</v>
      </c>
      <c r="N171" s="6">
        <v>266.922</v>
      </c>
      <c r="O171" s="6">
        <v>267.047</v>
      </c>
      <c r="P171" s="6">
        <v>894.1689713731029</v>
      </c>
      <c r="Q171" s="6">
        <v>894.1689713731029</v>
      </c>
      <c r="R171" s="6">
        <v>1.76398977566188</v>
      </c>
      <c r="S171" s="6">
        <v>1.7775525210836627</v>
      </c>
      <c r="T171" s="6">
        <v>52.65729789818688</v>
      </c>
      <c r="U171" s="6">
        <v>52.7687351527651</v>
      </c>
      <c r="V171" s="6">
        <v>0.21326312665787148</v>
      </c>
      <c r="W171" s="6">
        <v>0.21542886367310984</v>
      </c>
      <c r="X171" s="6">
        <v>90.83601741291425</v>
      </c>
      <c r="Y171" s="6">
        <v>90.958851675899</v>
      </c>
    </row>
    <row r="172" spans="12:25" ht="12.75">
      <c r="L172" s="6"/>
      <c r="M172" s="6">
        <v>315</v>
      </c>
      <c r="N172" s="6">
        <v>267.051</v>
      </c>
      <c r="O172" s="6">
        <v>267.176</v>
      </c>
      <c r="P172" s="6">
        <v>895.3321469361902</v>
      </c>
      <c r="Q172" s="6">
        <v>895.3321469361902</v>
      </c>
      <c r="R172" s="6">
        <v>1.1111053344322004</v>
      </c>
      <c r="S172" s="6">
        <v>1.1211614648734944</v>
      </c>
      <c r="T172" s="6">
        <v>52.285480375518844</v>
      </c>
      <c r="U172" s="6">
        <v>52.400424245077566</v>
      </c>
      <c r="V172" s="6">
        <v>0.0877991281615118</v>
      </c>
      <c r="W172" s="6">
        <v>0.08887077066829063</v>
      </c>
      <c r="X172" s="6">
        <v>91.04572954514428</v>
      </c>
      <c r="Y172" s="6">
        <v>91.1696579026375</v>
      </c>
    </row>
    <row r="173" spans="12:25" ht="12.75">
      <c r="L173" s="6"/>
      <c r="M173" s="6">
        <v>330</v>
      </c>
      <c r="N173" s="6">
        <v>281.696</v>
      </c>
      <c r="O173" s="6">
        <v>281.821</v>
      </c>
      <c r="P173" s="6">
        <v>896.4968356108187</v>
      </c>
      <c r="Q173" s="6">
        <v>896.4968356108187</v>
      </c>
      <c r="R173" s="6">
        <v>1.7842903843407856</v>
      </c>
      <c r="S173" s="6">
        <v>1.800309402825731</v>
      </c>
      <c r="T173" s="6">
        <v>38.73373984222789</v>
      </c>
      <c r="U173" s="6">
        <v>38.84272082374295</v>
      </c>
      <c r="V173" s="6">
        <v>0.11303175048748991</v>
      </c>
      <c r="W173" s="6">
        <v>0.11448789979531582</v>
      </c>
      <c r="X173" s="6">
        <v>76.8922221441227</v>
      </c>
      <c r="Y173" s="6">
        <v>77.01576599481487</v>
      </c>
    </row>
    <row r="174" spans="12:25" ht="12.75">
      <c r="L174" s="6"/>
      <c r="M174" s="6">
        <v>345</v>
      </c>
      <c r="N174" s="6">
        <v>274.614</v>
      </c>
      <c r="O174" s="6">
        <v>274.739</v>
      </c>
      <c r="P174" s="6">
        <v>897.6630393653128</v>
      </c>
      <c r="Q174" s="6">
        <v>897.6630393653128</v>
      </c>
      <c r="R174" s="6">
        <v>0.38448812805668625</v>
      </c>
      <c r="S174" s="6">
        <v>0.38975064272026266</v>
      </c>
      <c r="T174" s="6">
        <v>44.81983130594259</v>
      </c>
      <c r="U174" s="6">
        <v>44.93956879127901</v>
      </c>
      <c r="V174" s="6">
        <v>0.005711860201793659</v>
      </c>
      <c r="W174" s="6">
        <v>0.0058268190014379925</v>
      </c>
      <c r="X174" s="6">
        <v>84.33204256512653</v>
      </c>
      <c r="Y174" s="6">
        <v>84.45692760632689</v>
      </c>
    </row>
    <row r="175" spans="12:25" ht="12.75">
      <c r="L175" s="6"/>
      <c r="M175" s="6">
        <v>360</v>
      </c>
      <c r="N175" s="6">
        <v>283.259</v>
      </c>
      <c r="O175" s="6">
        <v>283.384</v>
      </c>
      <c r="P175" s="6">
        <v>898.830760170557</v>
      </c>
      <c r="Q175" s="6">
        <v>898.830760170557</v>
      </c>
      <c r="R175" s="6">
        <v>0.1487764172458753</v>
      </c>
      <c r="S175" s="6">
        <v>0.15177704898016534</v>
      </c>
      <c r="T175" s="6">
        <v>36.352047331844894</v>
      </c>
      <c r="U175" s="6">
        <v>36.47404670011058</v>
      </c>
      <c r="V175" s="6">
        <v>0.00015298878842865343</v>
      </c>
      <c r="W175" s="6">
        <v>0.00015806418896305516</v>
      </c>
      <c r="X175" s="6">
        <v>76.14846213241182</v>
      </c>
      <c r="Y175" s="6">
        <v>76.27345705701129</v>
      </c>
    </row>
    <row r="176" spans="12:25" ht="12.75">
      <c r="L176" s="6"/>
      <c r="M176" s="6">
        <v>375</v>
      </c>
      <c r="N176" s="6">
        <v>291.217</v>
      </c>
      <c r="O176" s="6">
        <v>291.342</v>
      </c>
      <c r="P176" s="6">
        <v>900</v>
      </c>
      <c r="Q176" s="6">
        <v>900</v>
      </c>
      <c r="R176" s="6">
        <v>0</v>
      </c>
      <c r="S176" s="6">
        <v>0</v>
      </c>
      <c r="T176" s="6">
        <v>28.658000000000015</v>
      </c>
      <c r="U176" s="6">
        <v>28.783000000000015</v>
      </c>
      <c r="V176" s="6">
        <v>0</v>
      </c>
      <c r="W176" s="6">
        <v>0</v>
      </c>
      <c r="X176" s="6">
        <v>68.65800000000002</v>
      </c>
      <c r="Y176" s="6">
        <v>68.78300000000002</v>
      </c>
    </row>
    <row r="177" spans="12:25" ht="12.75">
      <c r="L177" s="6" t="s">
        <v>54</v>
      </c>
      <c r="M177" s="6">
        <v>0</v>
      </c>
      <c r="N177" s="6">
        <v>346.826</v>
      </c>
      <c r="O177" s="6">
        <v>346.951</v>
      </c>
      <c r="P177" s="6">
        <v>871.2202048481754</v>
      </c>
      <c r="Q177" s="6">
        <v>871.2202048481754</v>
      </c>
      <c r="R177" s="6">
        <v>60.39482063301759</v>
      </c>
      <c r="S177" s="6">
        <v>60.482445533518145</v>
      </c>
      <c r="T177" s="6">
        <v>23.298629479536075</v>
      </c>
      <c r="U177" s="6">
        <v>23.336004579035517</v>
      </c>
      <c r="V177" s="6">
        <v>40.6197679377331</v>
      </c>
      <c r="W177" s="6">
        <v>40.68896168752782</v>
      </c>
      <c r="X177" s="6">
        <v>42.22604362679796</v>
      </c>
      <c r="Y177" s="6">
        <v>42.28184987700324</v>
      </c>
    </row>
    <row r="178" spans="12:25" ht="12.75">
      <c r="L178" s="6"/>
      <c r="M178" s="6">
        <v>15</v>
      </c>
      <c r="N178" s="6">
        <v>345.296</v>
      </c>
      <c r="O178" s="6">
        <v>345.421</v>
      </c>
      <c r="P178" s="6">
        <v>872.3535276146667</v>
      </c>
      <c r="Q178" s="6">
        <v>872.3535276146667</v>
      </c>
      <c r="R178" s="6">
        <v>58.358345041853354</v>
      </c>
      <c r="S178" s="6">
        <v>58.44532907150747</v>
      </c>
      <c r="T178" s="6">
        <v>23.19447222338896</v>
      </c>
      <c r="U178" s="6">
        <v>23.232488193734838</v>
      </c>
      <c r="V178" s="6">
        <v>38.75423316299482</v>
      </c>
      <c r="W178" s="6">
        <v>38.822298055817505</v>
      </c>
      <c r="X178" s="6">
        <v>42.3427091016842</v>
      </c>
      <c r="Y178" s="6">
        <v>42.39964420886152</v>
      </c>
    </row>
    <row r="179" spans="12:25" ht="12.75">
      <c r="L179" s="6"/>
      <c r="M179" s="6">
        <v>30</v>
      </c>
      <c r="N179" s="6">
        <v>318.502</v>
      </c>
      <c r="O179" s="6">
        <v>318.627</v>
      </c>
      <c r="P179" s="6">
        <v>873.4883246588272</v>
      </c>
      <c r="Q179" s="6">
        <v>873.4883246588272</v>
      </c>
      <c r="R179" s="6">
        <v>40.07784837372685</v>
      </c>
      <c r="S179" s="6">
        <v>40.1518214399886</v>
      </c>
      <c r="T179" s="6">
        <v>32.098447985349345</v>
      </c>
      <c r="U179" s="6">
        <v>32.149474919087595</v>
      </c>
      <c r="V179" s="6">
        <v>24.70272478578117</v>
      </c>
      <c r="W179" s="6">
        <v>24.756435898815504</v>
      </c>
      <c r="X179" s="6">
        <v>55.524765762346384</v>
      </c>
      <c r="Y179" s="6">
        <v>55.59605464931205</v>
      </c>
    </row>
    <row r="180" spans="12:25" ht="12.75">
      <c r="L180" s="6"/>
      <c r="M180" s="6">
        <v>45</v>
      </c>
      <c r="N180" s="6">
        <v>313.709</v>
      </c>
      <c r="O180" s="6">
        <v>313.834</v>
      </c>
      <c r="P180" s="6">
        <v>874.6245978984642</v>
      </c>
      <c r="Q180" s="6">
        <v>874.6245978984642</v>
      </c>
      <c r="R180" s="6">
        <v>36.32786027117964</v>
      </c>
      <c r="S180" s="6">
        <v>36.398918491822265</v>
      </c>
      <c r="T180" s="6">
        <v>33.542553300165146</v>
      </c>
      <c r="U180" s="6">
        <v>33.59649507952252</v>
      </c>
      <c r="V180" s="6">
        <v>21.787895425292735</v>
      </c>
      <c r="W180" s="6">
        <v>21.83824918620945</v>
      </c>
      <c r="X180" s="6">
        <v>57.8540883455952</v>
      </c>
      <c r="Y180" s="6">
        <v>57.928734584678466</v>
      </c>
    </row>
    <row r="181" spans="12:25" ht="12.75">
      <c r="L181" s="6"/>
      <c r="M181" s="6">
        <v>60</v>
      </c>
      <c r="N181" s="6">
        <v>315.211</v>
      </c>
      <c r="O181" s="6">
        <v>315.336</v>
      </c>
      <c r="P181" s="6">
        <v>875.76234925388</v>
      </c>
      <c r="Q181" s="6">
        <v>875.76234925388</v>
      </c>
      <c r="R181" s="6">
        <v>36.199165724044256</v>
      </c>
      <c r="S181" s="6">
        <v>36.270722357847035</v>
      </c>
      <c r="T181" s="6">
        <v>32.31689098144881</v>
      </c>
      <c r="U181" s="6">
        <v>32.37033434764603</v>
      </c>
      <c r="V181" s="6">
        <v>21.46872712375304</v>
      </c>
      <c r="W181" s="6">
        <v>21.51909557637076</v>
      </c>
      <c r="X181" s="6">
        <v>56.488035277922776</v>
      </c>
      <c r="Y181" s="6">
        <v>56.56266682530506</v>
      </c>
    </row>
    <row r="182" spans="12:25" ht="12.75">
      <c r="L182" s="6"/>
      <c r="M182" s="6">
        <v>75</v>
      </c>
      <c r="N182" s="6">
        <v>316.617</v>
      </c>
      <c r="O182" s="6">
        <v>316.742</v>
      </c>
      <c r="P182" s="6">
        <v>876.9015806478744</v>
      </c>
      <c r="Q182" s="6">
        <v>876.9015806478744</v>
      </c>
      <c r="R182" s="6">
        <v>35.996701200171415</v>
      </c>
      <c r="S182" s="6">
        <v>36.0687253092533</v>
      </c>
      <c r="T182" s="6">
        <v>31.113953984053076</v>
      </c>
      <c r="U182" s="6">
        <v>31.16692987497119</v>
      </c>
      <c r="V182" s="6">
        <v>21.086911159433622</v>
      </c>
      <c r="W182" s="6">
        <v>21.137229374307037</v>
      </c>
      <c r="X182" s="6">
        <v>55.15586163345676</v>
      </c>
      <c r="Y182" s="6">
        <v>55.23054341858336</v>
      </c>
    </row>
    <row r="183" spans="12:25" ht="12.75">
      <c r="L183" s="6"/>
      <c r="M183" s="6">
        <v>90</v>
      </c>
      <c r="N183" s="6">
        <v>319.518</v>
      </c>
      <c r="O183" s="6">
        <v>319.643</v>
      </c>
      <c r="P183" s="6">
        <v>878.0422940057488</v>
      </c>
      <c r="Q183" s="6">
        <v>878.0422940057488</v>
      </c>
      <c r="R183" s="6">
        <v>36.64587161016655</v>
      </c>
      <c r="S183" s="6">
        <v>36.71926282683009</v>
      </c>
      <c r="T183" s="6">
        <v>29.269078473318555</v>
      </c>
      <c r="U183" s="6">
        <v>29.32068725665502</v>
      </c>
      <c r="V183" s="6">
        <v>21.285220289903325</v>
      </c>
      <c r="W183" s="6">
        <v>21.336343196622646</v>
      </c>
      <c r="X183" s="6">
        <v>52.9102607989222</v>
      </c>
      <c r="Y183" s="6">
        <v>52.98413789220289</v>
      </c>
    </row>
    <row r="184" spans="12:25" ht="12.75">
      <c r="L184" s="6"/>
      <c r="M184" s="6">
        <v>105</v>
      </c>
      <c r="N184" s="6">
        <v>324.95</v>
      </c>
      <c r="O184" s="6">
        <v>325.075</v>
      </c>
      <c r="P184" s="6">
        <v>879.184491255309</v>
      </c>
      <c r="Q184" s="6">
        <v>879.184491255309</v>
      </c>
      <c r="R184" s="6">
        <v>38.83280417095273</v>
      </c>
      <c r="S184" s="6">
        <v>38.90909824387597</v>
      </c>
      <c r="T184" s="6">
        <v>26.433028467985856</v>
      </c>
      <c r="U184" s="6">
        <v>26.48173439506263</v>
      </c>
      <c r="V184" s="6">
        <v>22.531229497343933</v>
      </c>
      <c r="W184" s="6">
        <v>22.584681931709625</v>
      </c>
      <c r="X184" s="6">
        <v>49.18347843383323</v>
      </c>
      <c r="Y184" s="6">
        <v>49.25502599946754</v>
      </c>
    </row>
    <row r="185" spans="12:25" ht="12.75">
      <c r="L185" s="6"/>
      <c r="M185" s="6">
        <v>120</v>
      </c>
      <c r="N185" s="6">
        <v>335.554</v>
      </c>
      <c r="O185" s="6">
        <v>335.679</v>
      </c>
      <c r="P185" s="6">
        <v>880.3281743268687</v>
      </c>
      <c r="Q185" s="6">
        <v>880.3281743268687</v>
      </c>
      <c r="R185" s="6">
        <v>44.44393441761909</v>
      </c>
      <c r="S185" s="6">
        <v>44.526121420157196</v>
      </c>
      <c r="T185" s="6">
        <v>21.85269451415502</v>
      </c>
      <c r="U185" s="6">
        <v>21.895507511616902</v>
      </c>
      <c r="V185" s="6">
        <v>26.19774620062982</v>
      </c>
      <c r="W185" s="6">
        <v>26.256735028730336</v>
      </c>
      <c r="X185" s="6">
        <v>42.70900475947784</v>
      </c>
      <c r="Y185" s="6">
        <v>42.77501593137732</v>
      </c>
    </row>
    <row r="186" spans="12:25" ht="12.75">
      <c r="L186" s="6"/>
      <c r="M186" s="6">
        <v>135</v>
      </c>
      <c r="N186" s="6">
        <v>330.774</v>
      </c>
      <c r="O186" s="6">
        <v>330.899</v>
      </c>
      <c r="P186" s="6">
        <v>881.4733451532526</v>
      </c>
      <c r="Q186" s="6">
        <v>881.4733451532526</v>
      </c>
      <c r="R186" s="6">
        <v>40.21534907346027</v>
      </c>
      <c r="S186" s="6">
        <v>40.29473844446098</v>
      </c>
      <c r="T186" s="6">
        <v>22.80848338783968</v>
      </c>
      <c r="U186" s="6">
        <v>22.85409401683898</v>
      </c>
      <c r="V186" s="6">
        <v>22.871874253164897</v>
      </c>
      <c r="W186" s="6">
        <v>22.927152145452567</v>
      </c>
      <c r="X186" s="6">
        <v>44.61749020675359</v>
      </c>
      <c r="Y186" s="6">
        <v>44.68721231446592</v>
      </c>
    </row>
    <row r="187" spans="12:25" ht="12.75">
      <c r="L187" s="6"/>
      <c r="M187" s="6">
        <v>150</v>
      </c>
      <c r="N187" s="6">
        <v>324.699</v>
      </c>
      <c r="O187" s="6">
        <v>324.824</v>
      </c>
      <c r="P187" s="6">
        <v>882.6200056697995</v>
      </c>
      <c r="Q187" s="6">
        <v>882.6200056697995</v>
      </c>
      <c r="R187" s="6">
        <v>35.28584295609923</v>
      </c>
      <c r="S187" s="6">
        <v>35.36133946042743</v>
      </c>
      <c r="T187" s="6">
        <v>24.357785920800623</v>
      </c>
      <c r="U187" s="6">
        <v>24.407289416472423</v>
      </c>
      <c r="V187" s="6">
        <v>19.172133536986895</v>
      </c>
      <c r="W187" s="6">
        <v>19.222624473854143</v>
      </c>
      <c r="X187" s="6">
        <v>47.44662674177398</v>
      </c>
      <c r="Y187" s="6">
        <v>47.52113580490674</v>
      </c>
    </row>
    <row r="188" spans="12:25" ht="12.75">
      <c r="L188" s="6"/>
      <c r="M188" s="6">
        <v>165</v>
      </c>
      <c r="N188" s="6">
        <v>334.269</v>
      </c>
      <c r="O188" s="6">
        <v>334.394</v>
      </c>
      <c r="P188" s="6">
        <v>883.7681578143662</v>
      </c>
      <c r="Q188" s="6">
        <v>883.7681578143662</v>
      </c>
      <c r="R188" s="6">
        <v>40.087040957877214</v>
      </c>
      <c r="S188" s="6">
        <v>40.16843712066011</v>
      </c>
      <c r="T188" s="6">
        <v>20.00311545465697</v>
      </c>
      <c r="U188" s="6">
        <v>20.046719291874073</v>
      </c>
      <c r="V188" s="6">
        <v>22.06156932278588</v>
      </c>
      <c r="W188" s="6">
        <v>22.117299427958994</v>
      </c>
      <c r="X188" s="6">
        <v>41.23056255370547</v>
      </c>
      <c r="Y188" s="6">
        <v>41.29983244853235</v>
      </c>
    </row>
    <row r="189" spans="12:25" ht="12.75">
      <c r="L189" s="6"/>
      <c r="M189" s="6">
        <v>180</v>
      </c>
      <c r="N189" s="6">
        <v>332.63</v>
      </c>
      <c r="O189" s="6">
        <v>332.755</v>
      </c>
      <c r="P189" s="6">
        <v>884.9178035273299</v>
      </c>
      <c r="Q189" s="6">
        <v>884.9178035273299</v>
      </c>
      <c r="R189" s="6">
        <v>37.785299349826715</v>
      </c>
      <c r="S189" s="6">
        <v>37.86565604437472</v>
      </c>
      <c r="T189" s="6">
        <v>19.74809729853645</v>
      </c>
      <c r="U189" s="6">
        <v>19.792740603988452</v>
      </c>
      <c r="V189" s="6">
        <v>20.109885858154502</v>
      </c>
      <c r="W189" s="6">
        <v>20.163538108127863</v>
      </c>
      <c r="X189" s="6">
        <v>41.375659519059816</v>
      </c>
      <c r="Y189" s="6">
        <v>41.447007269086455</v>
      </c>
    </row>
    <row r="190" spans="12:25" ht="12.75">
      <c r="L190" s="6"/>
      <c r="M190" s="6">
        <v>195</v>
      </c>
      <c r="N190" s="6">
        <v>335.849</v>
      </c>
      <c r="O190" s="6">
        <v>335.974</v>
      </c>
      <c r="P190" s="6">
        <v>886.0689447515921</v>
      </c>
      <c r="Q190" s="6">
        <v>886.0689447515921</v>
      </c>
      <c r="R190" s="6">
        <v>38.59818516166251</v>
      </c>
      <c r="S190" s="6">
        <v>38.68068498424477</v>
      </c>
      <c r="T190" s="6">
        <v>17.753420895921998</v>
      </c>
      <c r="U190" s="6">
        <v>17.795921073339734</v>
      </c>
      <c r="V190" s="6">
        <v>20.227402666054903</v>
      </c>
      <c r="W190" s="6">
        <v>20.282241702101626</v>
      </c>
      <c r="X190" s="6">
        <v>38.73581960273847</v>
      </c>
      <c r="Y190" s="6">
        <v>38.805980566691744</v>
      </c>
    </row>
    <row r="191" spans="12:25" ht="12.75">
      <c r="L191" s="6"/>
      <c r="M191" s="6">
        <v>210</v>
      </c>
      <c r="N191" s="6">
        <v>307.534</v>
      </c>
      <c r="O191" s="6">
        <v>307.659</v>
      </c>
      <c r="P191" s="6">
        <v>887.2215834325818</v>
      </c>
      <c r="Q191" s="6">
        <v>887.2215834325818</v>
      </c>
      <c r="R191" s="6">
        <v>20.928090774355</v>
      </c>
      <c r="S191" s="6">
        <v>20.98923128890553</v>
      </c>
      <c r="T191" s="6">
        <v>28.78679428715688</v>
      </c>
      <c r="U191" s="6">
        <v>28.85065377260635</v>
      </c>
      <c r="V191" s="6">
        <v>9.058290312186331</v>
      </c>
      <c r="W191" s="6">
        <v>9.091778521779018</v>
      </c>
      <c r="X191" s="6">
        <v>56.321411894811774</v>
      </c>
      <c r="Y191" s="6">
        <v>56.41292368521907</v>
      </c>
    </row>
    <row r="192" spans="12:25" ht="12.75">
      <c r="L192" s="6"/>
      <c r="M192" s="6">
        <v>225</v>
      </c>
      <c r="N192" s="6">
        <v>323.988</v>
      </c>
      <c r="O192" s="6">
        <v>324.113</v>
      </c>
      <c r="P192" s="6">
        <v>888.3757215182588</v>
      </c>
      <c r="Q192" s="6">
        <v>888.3757215182588</v>
      </c>
      <c r="R192" s="6">
        <v>28.456518697056527</v>
      </c>
      <c r="S192" s="6">
        <v>28.530371119962798</v>
      </c>
      <c r="T192" s="6">
        <v>20.284294326454802</v>
      </c>
      <c r="U192" s="6">
        <v>20.33544190354853</v>
      </c>
      <c r="V192" s="6">
        <v>12.96521477815192</v>
      </c>
      <c r="W192" s="6">
        <v>13.008698276668195</v>
      </c>
      <c r="X192" s="6">
        <v>44.245986883971725</v>
      </c>
      <c r="Y192" s="6">
        <v>44.32750338545543</v>
      </c>
    </row>
    <row r="193" spans="12:25" ht="12.75">
      <c r="L193" s="6"/>
      <c r="M193" s="6">
        <v>240</v>
      </c>
      <c r="N193" s="6">
        <v>290.242</v>
      </c>
      <c r="O193" s="6">
        <v>290.367</v>
      </c>
      <c r="P193" s="6">
        <v>889.5313609591166</v>
      </c>
      <c r="Q193" s="6">
        <v>889.5313609591166</v>
      </c>
      <c r="R193" s="6">
        <v>11.15228663404731</v>
      </c>
      <c r="S193" s="6">
        <v>11.196002867828607</v>
      </c>
      <c r="T193" s="6">
        <v>37.10682009773671</v>
      </c>
      <c r="U193" s="6">
        <v>37.188103863955426</v>
      </c>
      <c r="V193" s="6">
        <v>3.717564275112397</v>
      </c>
      <c r="W193" s="6">
        <v>3.736198793065207</v>
      </c>
      <c r="X193" s="6">
        <v>69.18174317671183</v>
      </c>
      <c r="Y193" s="6">
        <v>69.28810865875901</v>
      </c>
    </row>
    <row r="194" spans="12:25" ht="12.75">
      <c r="L194" s="6"/>
      <c r="M194" s="6">
        <v>255</v>
      </c>
      <c r="N194" s="6">
        <v>291.766</v>
      </c>
      <c r="O194" s="6">
        <v>291.891</v>
      </c>
      <c r="P194" s="6">
        <v>890.688503708186</v>
      </c>
      <c r="Q194" s="6">
        <v>890.688503708186</v>
      </c>
      <c r="R194" s="6">
        <v>10.457770731536252</v>
      </c>
      <c r="S194" s="6">
        <v>10.500986651315431</v>
      </c>
      <c r="T194" s="6">
        <v>35.299232414226026</v>
      </c>
      <c r="U194" s="6">
        <v>35.38101649444685</v>
      </c>
      <c r="V194" s="6">
        <v>3.2092789921898888</v>
      </c>
      <c r="W194" s="6">
        <v>3.226485454355746</v>
      </c>
      <c r="X194" s="6">
        <v>67.61088693763014</v>
      </c>
      <c r="Y194" s="6">
        <v>67.71868047546431</v>
      </c>
    </row>
    <row r="195" spans="12:25" ht="12.75">
      <c r="L195" s="6"/>
      <c r="M195" s="6">
        <v>270</v>
      </c>
      <c r="N195" s="6">
        <v>314.496</v>
      </c>
      <c r="O195" s="6">
        <v>314.621</v>
      </c>
      <c r="P195" s="6">
        <v>891.8471517210388</v>
      </c>
      <c r="Q195" s="6">
        <v>891.8471517210388</v>
      </c>
      <c r="R195" s="6">
        <v>18.695903338008044</v>
      </c>
      <c r="S195" s="6">
        <v>18.759831690040027</v>
      </c>
      <c r="T195" s="6">
        <v>21.240041190853855</v>
      </c>
      <c r="U195" s="6">
        <v>21.301112838821872</v>
      </c>
      <c r="V195" s="6">
        <v>6.448453726971412</v>
      </c>
      <c r="W195" s="6">
        <v>6.478182956950938</v>
      </c>
      <c r="X195" s="6">
        <v>48.596043645366485</v>
      </c>
      <c r="Y195" s="6">
        <v>48.69131441538694</v>
      </c>
    </row>
    <row r="196" spans="12:25" ht="12.75">
      <c r="L196" s="6"/>
      <c r="M196" s="6">
        <v>285</v>
      </c>
      <c r="N196" s="6">
        <v>310.004</v>
      </c>
      <c r="O196" s="6">
        <v>310.129</v>
      </c>
      <c r="P196" s="6">
        <v>893.0073069557902</v>
      </c>
      <c r="Q196" s="6">
        <v>893.0073069557902</v>
      </c>
      <c r="R196" s="6">
        <v>14.867938591886645</v>
      </c>
      <c r="S196" s="6">
        <v>14.926056133808904</v>
      </c>
      <c r="T196" s="6">
        <v>22.310765273645405</v>
      </c>
      <c r="U196" s="6">
        <v>22.377647731723147</v>
      </c>
      <c r="V196" s="6">
        <v>4.352218836002174</v>
      </c>
      <c r="W196" s="6">
        <v>4.375580401805185</v>
      </c>
      <c r="X196" s="6">
        <v>51.449503184121255</v>
      </c>
      <c r="Y196" s="6">
        <v>51.55114161831824</v>
      </c>
    </row>
    <row r="197" spans="12:25" ht="12.75">
      <c r="L197" s="6"/>
      <c r="M197" s="6">
        <v>300</v>
      </c>
      <c r="N197" s="6">
        <v>324.713</v>
      </c>
      <c r="O197" s="6">
        <v>324.838</v>
      </c>
      <c r="P197" s="6">
        <v>894.1689713731029</v>
      </c>
      <c r="Q197" s="6">
        <v>894.1689713731029</v>
      </c>
      <c r="R197" s="6">
        <v>20.790810056199913</v>
      </c>
      <c r="S197" s="6">
        <v>20.864481607093218</v>
      </c>
      <c r="T197" s="6">
        <v>13.953226984196453</v>
      </c>
      <c r="U197" s="6">
        <v>14.00455543330315</v>
      </c>
      <c r="V197" s="6">
        <v>6.301189317779599</v>
      </c>
      <c r="W197" s="6">
        <v>6.333341747539949</v>
      </c>
      <c r="X197" s="6">
        <v>39.162930296781056</v>
      </c>
      <c r="Y197" s="6">
        <v>39.25577786702072</v>
      </c>
    </row>
    <row r="198" spans="12:25" ht="12.75">
      <c r="L198" s="6"/>
      <c r="M198" s="6">
        <v>315</v>
      </c>
      <c r="N198" s="6">
        <v>338.745</v>
      </c>
      <c r="O198" s="6">
        <v>338.87</v>
      </c>
      <c r="P198" s="6">
        <v>895.3321469361902</v>
      </c>
      <c r="Q198" s="6">
        <v>895.3321469361902</v>
      </c>
      <c r="R198" s="6">
        <v>27.97889580166226</v>
      </c>
      <c r="S198" s="6">
        <v>28.06874441261871</v>
      </c>
      <c r="T198" s="6">
        <v>7.53906332326407</v>
      </c>
      <c r="U198" s="6">
        <v>7.57421471230761</v>
      </c>
      <c r="V198" s="6">
        <v>8.735988624947247</v>
      </c>
      <c r="W198" s="6">
        <v>8.778956995706361</v>
      </c>
      <c r="X198" s="6">
        <v>28.041815770182364</v>
      </c>
      <c r="Y198" s="6">
        <v>28.123847399423248</v>
      </c>
    </row>
    <row r="199" spans="12:25" ht="12.75">
      <c r="L199" s="6"/>
      <c r="M199" s="6">
        <v>330</v>
      </c>
      <c r="N199" s="6">
        <v>375.048</v>
      </c>
      <c r="O199" s="6">
        <v>375.173</v>
      </c>
      <c r="P199" s="6">
        <v>896.4968356108187</v>
      </c>
      <c r="Q199" s="6">
        <v>896.4968356108187</v>
      </c>
      <c r="R199" s="6">
        <v>57.1993767506362</v>
      </c>
      <c r="S199" s="6">
        <v>57.317779513917365</v>
      </c>
      <c r="T199" s="6">
        <v>0.8992099533195578</v>
      </c>
      <c r="U199" s="6">
        <v>0.9058071900383945</v>
      </c>
      <c r="V199" s="6">
        <v>24.81870925844659</v>
      </c>
      <c r="W199" s="6">
        <v>24.904485262277536</v>
      </c>
      <c r="X199" s="6">
        <v>8.330219506604964</v>
      </c>
      <c r="Y199" s="6">
        <v>8.369443502774017</v>
      </c>
    </row>
    <row r="200" spans="12:25" ht="12.75">
      <c r="L200" s="6"/>
      <c r="M200" s="6">
        <v>345</v>
      </c>
      <c r="N200" s="6">
        <v>384.562</v>
      </c>
      <c r="O200" s="6">
        <v>384.687</v>
      </c>
      <c r="P200" s="6">
        <v>897.6630393653128</v>
      </c>
      <c r="Q200" s="6">
        <v>897.6630393653128</v>
      </c>
      <c r="R200" s="6">
        <v>65.53952341617268</v>
      </c>
      <c r="S200" s="6">
        <v>65.66295873253861</v>
      </c>
      <c r="T200" s="6">
        <v>0.14503939576090363</v>
      </c>
      <c r="U200" s="6">
        <v>0.14660407939498582</v>
      </c>
      <c r="V200" s="6">
        <v>29.22884242226746</v>
      </c>
      <c r="W200" s="6">
        <v>29.32923156479817</v>
      </c>
      <c r="X200" s="6">
        <v>3.707447310923251</v>
      </c>
      <c r="Y200" s="6">
        <v>3.7320581683925655</v>
      </c>
    </row>
    <row r="201" spans="12:25" ht="12.75">
      <c r="L201" s="6"/>
      <c r="M201" s="6">
        <v>360</v>
      </c>
      <c r="N201" s="6">
        <v>388.243</v>
      </c>
      <c r="O201" s="6">
        <v>388.368</v>
      </c>
      <c r="P201" s="6">
        <v>898.830760170557</v>
      </c>
      <c r="Q201" s="6">
        <v>898.830760170557</v>
      </c>
      <c r="R201" s="6">
        <v>68.6620543178734</v>
      </c>
      <c r="S201" s="6">
        <v>68.78698858426765</v>
      </c>
      <c r="T201" s="6">
        <v>0.003258867132400537</v>
      </c>
      <c r="U201" s="6">
        <v>0.003324600738119788</v>
      </c>
      <c r="V201" s="6">
        <v>29.774123708059065</v>
      </c>
      <c r="W201" s="6">
        <v>29.88730265934532</v>
      </c>
      <c r="X201" s="6">
        <v>1.0516067275682026</v>
      </c>
      <c r="Y201" s="6">
        <v>1.0634277762819044</v>
      </c>
    </row>
    <row r="202" spans="12:25" ht="12.75">
      <c r="L202" s="6"/>
      <c r="M202" s="6">
        <v>375</v>
      </c>
      <c r="N202" s="6">
        <v>393.356</v>
      </c>
      <c r="O202" s="6">
        <v>393.481</v>
      </c>
      <c r="P202" s="6">
        <v>900</v>
      </c>
      <c r="Q202" s="6">
        <v>900</v>
      </c>
      <c r="R202" s="6">
        <v>73.356</v>
      </c>
      <c r="S202" s="6">
        <v>73.481</v>
      </c>
      <c r="T202" s="6">
        <v>0</v>
      </c>
      <c r="U202" s="6">
        <v>0</v>
      </c>
      <c r="V202" s="6">
        <v>33.355999999999995</v>
      </c>
      <c r="W202" s="6">
        <v>33.480999999999995</v>
      </c>
      <c r="X202" s="6">
        <v>0</v>
      </c>
      <c r="Y202" s="6">
        <v>0</v>
      </c>
    </row>
    <row r="203" spans="12:25" ht="12.75">
      <c r="L203" s="6" t="s">
        <v>56</v>
      </c>
      <c r="M203" s="6">
        <v>0</v>
      </c>
      <c r="N203" s="6">
        <v>346.826</v>
      </c>
      <c r="O203" s="6">
        <v>346.951</v>
      </c>
      <c r="P203" s="6">
        <v>871.2202048481754</v>
      </c>
      <c r="Q203" s="6">
        <v>871.2202048481754</v>
      </c>
      <c r="R203" s="6">
        <v>60.39482063301759</v>
      </c>
      <c r="S203" s="6">
        <v>60.482445533518145</v>
      </c>
      <c r="T203" s="6">
        <v>23.298629479536075</v>
      </c>
      <c r="U203" s="6">
        <v>23.336004579035517</v>
      </c>
      <c r="V203" s="6">
        <v>40.6197679377331</v>
      </c>
      <c r="W203" s="6">
        <v>40.68896168752782</v>
      </c>
      <c r="X203" s="6">
        <v>42.22604362679796</v>
      </c>
      <c r="Y203" s="6">
        <v>42.28184987700324</v>
      </c>
    </row>
    <row r="204" spans="12:25" ht="12.75">
      <c r="L204" s="6"/>
      <c r="M204" s="6">
        <v>15</v>
      </c>
      <c r="N204" s="6">
        <v>342.652</v>
      </c>
      <c r="O204" s="6">
        <v>342.777</v>
      </c>
      <c r="P204" s="6">
        <v>872.3535276146667</v>
      </c>
      <c r="Q204" s="6">
        <v>872.3535276146667</v>
      </c>
      <c r="R204" s="6">
        <v>56.5311635055342</v>
      </c>
      <c r="S204" s="6">
        <v>56.61699669651516</v>
      </c>
      <c r="T204" s="6">
        <v>24.010139848396637</v>
      </c>
      <c r="U204" s="6">
        <v>24.049306657415688</v>
      </c>
      <c r="V204" s="6">
        <v>37.32887289179633</v>
      </c>
      <c r="W204" s="6">
        <v>37.39564023422747</v>
      </c>
      <c r="X204" s="6">
        <v>43.56005128009417</v>
      </c>
      <c r="Y204" s="6">
        <v>43.61828393766303</v>
      </c>
    </row>
    <row r="205" spans="12:25" ht="12.75">
      <c r="L205" s="6"/>
      <c r="M205" s="6">
        <v>30</v>
      </c>
      <c r="N205" s="6">
        <v>313.266</v>
      </c>
      <c r="O205" s="6">
        <v>313.391</v>
      </c>
      <c r="P205" s="6">
        <v>873.4883246588272</v>
      </c>
      <c r="Q205" s="6">
        <v>873.4883246588272</v>
      </c>
      <c r="R205" s="6">
        <v>37.03930914139026</v>
      </c>
      <c r="S205" s="6">
        <v>37.11046913836477</v>
      </c>
      <c r="T205" s="6">
        <v>34.293095683725504</v>
      </c>
      <c r="U205" s="6">
        <v>34.346935686750996</v>
      </c>
      <c r="V205" s="6">
        <v>22.51311388755475</v>
      </c>
      <c r="W205" s="6">
        <v>22.56401368034187</v>
      </c>
      <c r="X205" s="6">
        <v>58.56834354387276</v>
      </c>
      <c r="Y205" s="6">
        <v>58.642443751085615</v>
      </c>
    </row>
    <row r="206" spans="12:25" ht="12.75">
      <c r="L206" s="6"/>
      <c r="M206" s="6">
        <v>45</v>
      </c>
      <c r="N206" s="6">
        <v>309.813</v>
      </c>
      <c r="O206" s="6">
        <v>309.938</v>
      </c>
      <c r="P206" s="6">
        <v>874.6245978984642</v>
      </c>
      <c r="Q206" s="6">
        <v>874.6245978984642</v>
      </c>
      <c r="R206" s="6">
        <v>34.14821911102753</v>
      </c>
      <c r="S206" s="6">
        <v>34.21708817303273</v>
      </c>
      <c r="T206" s="6">
        <v>35.256722981375624</v>
      </c>
      <c r="U206" s="6">
        <v>35.312853919370426</v>
      </c>
      <c r="V206" s="6">
        <v>20.252812166941172</v>
      </c>
      <c r="W206" s="6">
        <v>20.30103051604594</v>
      </c>
      <c r="X206" s="6">
        <v>60.21286967543169</v>
      </c>
      <c r="Y206" s="6">
        <v>60.289651326326926</v>
      </c>
    </row>
    <row r="207" spans="12:25" ht="12.75">
      <c r="L207" s="6"/>
      <c r="M207" s="6">
        <v>60</v>
      </c>
      <c r="N207" s="6">
        <v>318.146</v>
      </c>
      <c r="O207" s="6">
        <v>318.271</v>
      </c>
      <c r="P207" s="6">
        <v>875.76234925388</v>
      </c>
      <c r="Q207" s="6">
        <v>875.76234925388</v>
      </c>
      <c r="R207" s="6">
        <v>37.8978844904751</v>
      </c>
      <c r="S207" s="6">
        <v>37.971088568157214</v>
      </c>
      <c r="T207" s="6">
        <v>31.082257191758988</v>
      </c>
      <c r="U207" s="6">
        <v>31.13405311407687</v>
      </c>
      <c r="V207" s="6">
        <v>22.669782920519683</v>
      </c>
      <c r="W207" s="6">
        <v>22.721788350731064</v>
      </c>
      <c r="X207" s="6">
        <v>54.755728052283075</v>
      </c>
      <c r="Y207" s="6">
        <v>54.8287226220717</v>
      </c>
    </row>
    <row r="208" spans="12:25" ht="12.75">
      <c r="L208" s="6"/>
      <c r="M208" s="6">
        <v>75</v>
      </c>
      <c r="N208" s="6">
        <v>318.456</v>
      </c>
      <c r="O208" s="6">
        <v>318.581</v>
      </c>
      <c r="P208" s="6">
        <v>876.9015806478744</v>
      </c>
      <c r="Q208" s="6">
        <v>876.9015806478744</v>
      </c>
      <c r="R208" s="6">
        <v>37.06356020454537</v>
      </c>
      <c r="S208" s="6">
        <v>37.136638447580005</v>
      </c>
      <c r="T208" s="6">
        <v>30.34286712237978</v>
      </c>
      <c r="U208" s="6">
        <v>30.394788879345146</v>
      </c>
      <c r="V208" s="6">
        <v>21.83436822238714</v>
      </c>
      <c r="W208" s="6">
        <v>21.885732908839</v>
      </c>
      <c r="X208" s="6">
        <v>54.06536516798874</v>
      </c>
      <c r="Y208" s="6">
        <v>54.13900048153688</v>
      </c>
    </row>
    <row r="209" spans="12:25" ht="12.75">
      <c r="L209" s="6"/>
      <c r="M209" s="6">
        <v>90</v>
      </c>
      <c r="N209" s="6">
        <v>327.084</v>
      </c>
      <c r="O209" s="6">
        <v>327.209</v>
      </c>
      <c r="P209" s="6">
        <v>878.0422940057488</v>
      </c>
      <c r="Q209" s="6">
        <v>878.0422940057488</v>
      </c>
      <c r="R209" s="6">
        <v>41.224498607453036</v>
      </c>
      <c r="S209" s="6">
        <v>41.302196896468075</v>
      </c>
      <c r="T209" s="6">
        <v>26.286012542956513</v>
      </c>
      <c r="U209" s="6">
        <v>26.333314253941463</v>
      </c>
      <c r="V209" s="6">
        <v>24.51022175963431</v>
      </c>
      <c r="W209" s="6">
        <v>24.56572868778162</v>
      </c>
      <c r="X209" s="6">
        <v>48.57364629008114</v>
      </c>
      <c r="Y209" s="6">
        <v>48.643139361933834</v>
      </c>
    </row>
    <row r="210" spans="12:25" ht="12.75">
      <c r="L210" s="6"/>
      <c r="M210" s="6">
        <v>105</v>
      </c>
      <c r="N210" s="6">
        <v>329.438</v>
      </c>
      <c r="O210" s="6">
        <v>329.563</v>
      </c>
      <c r="P210" s="6">
        <v>879.184491255309</v>
      </c>
      <c r="Q210" s="6">
        <v>879.184491255309</v>
      </c>
      <c r="R210" s="6">
        <v>41.61703699497822</v>
      </c>
      <c r="S210" s="6">
        <v>41.69589447230388</v>
      </c>
      <c r="T210" s="6">
        <v>24.731824696413767</v>
      </c>
      <c r="U210" s="6">
        <v>24.777967219088126</v>
      </c>
      <c r="V210" s="6">
        <v>24.496746228283342</v>
      </c>
      <c r="W210" s="6">
        <v>24.552852740220764</v>
      </c>
      <c r="X210" s="6">
        <v>46.66364924234437</v>
      </c>
      <c r="Y210" s="6">
        <v>46.73254273040695</v>
      </c>
    </row>
    <row r="211" spans="12:25" ht="12.75">
      <c r="L211" s="6"/>
      <c r="M211" s="6">
        <v>120</v>
      </c>
      <c r="N211" s="6">
        <v>302.83</v>
      </c>
      <c r="O211" s="6">
        <v>302.955</v>
      </c>
      <c r="P211" s="6">
        <v>880.3281743268687</v>
      </c>
      <c r="Q211" s="6">
        <v>880.3281743268687</v>
      </c>
      <c r="R211" s="6">
        <v>25.493191309484303</v>
      </c>
      <c r="S211" s="6">
        <v>25.55524090759101</v>
      </c>
      <c r="T211" s="6">
        <v>35.605814001588804</v>
      </c>
      <c r="U211" s="6">
        <v>35.6687644034821</v>
      </c>
      <c r="V211" s="6">
        <v>13.357256847344422</v>
      </c>
      <c r="W211" s="6">
        <v>13.39647958410858</v>
      </c>
      <c r="X211" s="6">
        <v>62.57274931485609</v>
      </c>
      <c r="Y211" s="6">
        <v>62.6585265780919</v>
      </c>
    </row>
    <row r="212" spans="12:25" ht="12.75">
      <c r="L212" s="6"/>
      <c r="M212" s="6">
        <v>135</v>
      </c>
      <c r="N212" s="6">
        <v>290.692</v>
      </c>
      <c r="O212" s="6">
        <v>290.817</v>
      </c>
      <c r="P212" s="6">
        <v>881.4733451532526</v>
      </c>
      <c r="Q212" s="6">
        <v>881.4733451532526</v>
      </c>
      <c r="R212" s="6">
        <v>18.89032251666274</v>
      </c>
      <c r="S212" s="6">
        <v>18.94327325206108</v>
      </c>
      <c r="T212" s="6">
        <v>41.53901819543979</v>
      </c>
      <c r="U212" s="6">
        <v>41.61106746004143</v>
      </c>
      <c r="V212" s="6">
        <v>9.127127843130287</v>
      </c>
      <c r="W212" s="6">
        <v>9.15802427403955</v>
      </c>
      <c r="X212" s="6">
        <v>70.93036233534056</v>
      </c>
      <c r="Y212" s="6">
        <v>71.0244659044313</v>
      </c>
    </row>
    <row r="213" spans="12:25" ht="12.75">
      <c r="L213" s="6"/>
      <c r="M213" s="6">
        <v>150</v>
      </c>
      <c r="N213" s="6">
        <v>292.084</v>
      </c>
      <c r="O213" s="6">
        <v>292.209</v>
      </c>
      <c r="P213" s="6">
        <v>882.6200056697995</v>
      </c>
      <c r="Q213" s="6">
        <v>882.6200056697995</v>
      </c>
      <c r="R213" s="6">
        <v>18.4740628695573</v>
      </c>
      <c r="S213" s="6">
        <v>18.527057355713982</v>
      </c>
      <c r="T213" s="6">
        <v>40.1385038160872</v>
      </c>
      <c r="U213" s="6">
        <v>40.21050932993052</v>
      </c>
      <c r="V213" s="6">
        <v>8.68909914208354</v>
      </c>
      <c r="W213" s="6">
        <v>8.719398531778943</v>
      </c>
      <c r="X213" s="6">
        <v>69.5584007996988</v>
      </c>
      <c r="Y213" s="6">
        <v>69.6531014100034</v>
      </c>
    </row>
    <row r="214" spans="12:25" ht="12.75">
      <c r="L214" s="6"/>
      <c r="M214" s="6">
        <v>165</v>
      </c>
      <c r="N214" s="6">
        <v>284.065</v>
      </c>
      <c r="O214" s="6">
        <v>284.19</v>
      </c>
      <c r="P214" s="6">
        <v>883.7681578143662</v>
      </c>
      <c r="Q214" s="6">
        <v>883.7681578143662</v>
      </c>
      <c r="R214" s="6">
        <v>14.29732891522707</v>
      </c>
      <c r="S214" s="6">
        <v>14.343369782540766</v>
      </c>
      <c r="T214" s="6">
        <v>44.382048116537625</v>
      </c>
      <c r="U214" s="6">
        <v>44.46100724922394</v>
      </c>
      <c r="V214" s="6">
        <v>6.199981094814768</v>
      </c>
      <c r="W214" s="6">
        <v>6.224310890516043</v>
      </c>
      <c r="X214" s="6">
        <v>75.5415740162625</v>
      </c>
      <c r="Y214" s="6">
        <v>75.64224422056125</v>
      </c>
    </row>
    <row r="215" spans="12:25" ht="12.75">
      <c r="L215" s="6"/>
      <c r="M215" s="6">
        <v>180</v>
      </c>
      <c r="N215" s="6">
        <v>294.405</v>
      </c>
      <c r="O215" s="6">
        <v>294.53</v>
      </c>
      <c r="P215" s="6">
        <v>884.9178035273299</v>
      </c>
      <c r="Q215" s="6">
        <v>884.9178035273299</v>
      </c>
      <c r="R215" s="6">
        <v>17.337368580013468</v>
      </c>
      <c r="S215" s="6">
        <v>17.39005453231429</v>
      </c>
      <c r="T215" s="6">
        <v>37.49749578647603</v>
      </c>
      <c r="U215" s="6">
        <v>37.56980983417524</v>
      </c>
      <c r="V215" s="6">
        <v>7.629917556218026</v>
      </c>
      <c r="W215" s="6">
        <v>7.658528323484178</v>
      </c>
      <c r="X215" s="6">
        <v>67.09564973441616</v>
      </c>
      <c r="Y215" s="6">
        <v>67.19203896715</v>
      </c>
    </row>
    <row r="216" spans="12:25" ht="12.75">
      <c r="L216" s="6"/>
      <c r="M216" s="6">
        <v>195</v>
      </c>
      <c r="N216" s="6">
        <v>267.391</v>
      </c>
      <c r="O216" s="6">
        <v>267.516</v>
      </c>
      <c r="P216" s="6">
        <v>886.0689447515921</v>
      </c>
      <c r="Q216" s="6">
        <v>886.0689447515921</v>
      </c>
      <c r="R216" s="6">
        <v>7.368810633003005</v>
      </c>
      <c r="S216" s="6">
        <v>7.3996832154986585</v>
      </c>
      <c r="T216" s="6">
        <v>54.93041912717584</v>
      </c>
      <c r="U216" s="6">
        <v>55.02454654468022</v>
      </c>
      <c r="V216" s="6">
        <v>2.574617280633564</v>
      </c>
      <c r="W216" s="6">
        <v>2.587807001438777</v>
      </c>
      <c r="X216" s="6">
        <v>89.49938490207559</v>
      </c>
      <c r="Y216" s="6">
        <v>89.61119518127038</v>
      </c>
    </row>
    <row r="217" spans="12:25" ht="12.75">
      <c r="L217" s="6"/>
      <c r="M217" s="6">
        <v>210</v>
      </c>
      <c r="N217" s="6">
        <v>264.889</v>
      </c>
      <c r="O217" s="6">
        <v>265.014</v>
      </c>
      <c r="P217" s="6">
        <v>887.2215834325818</v>
      </c>
      <c r="Q217" s="6">
        <v>887.2215834325818</v>
      </c>
      <c r="R217" s="6">
        <v>5.996418137018573</v>
      </c>
      <c r="S217" s="6">
        <v>6.023731311215698</v>
      </c>
      <c r="T217" s="6">
        <v>56.466294309467045</v>
      </c>
      <c r="U217" s="6">
        <v>56.56398113526991</v>
      </c>
      <c r="V217" s="6">
        <v>1.9079807093685597</v>
      </c>
      <c r="W217" s="6">
        <v>1.9186653228216473</v>
      </c>
      <c r="X217" s="6">
        <v>91.79329869585438</v>
      </c>
      <c r="Y217" s="6">
        <v>91.9076140824013</v>
      </c>
    </row>
    <row r="218" spans="12:25" ht="12.75">
      <c r="L218" s="6"/>
      <c r="M218" s="6">
        <v>225</v>
      </c>
      <c r="N218" s="6">
        <v>256.417</v>
      </c>
      <c r="O218" s="6">
        <v>256.542</v>
      </c>
      <c r="P218" s="6">
        <v>888.3757215182588</v>
      </c>
      <c r="Q218" s="6">
        <v>888.3757215182588</v>
      </c>
      <c r="R218" s="6">
        <v>3.701955816295405</v>
      </c>
      <c r="S218" s="6">
        <v>3.7217026612409847</v>
      </c>
      <c r="T218" s="6">
        <v>63.046625867733006</v>
      </c>
      <c r="U218" s="6">
        <v>63.15187902278743</v>
      </c>
      <c r="V218" s="6">
        <v>0.9947047066781234</v>
      </c>
      <c r="W218" s="6">
        <v>1.0012338021536213</v>
      </c>
      <c r="X218" s="6">
        <v>99.80952240945717</v>
      </c>
      <c r="Y218" s="6">
        <v>99.92799331398167</v>
      </c>
    </row>
    <row r="219" spans="12:25" ht="12.75">
      <c r="L219" s="6"/>
      <c r="M219" s="6">
        <v>240</v>
      </c>
      <c r="N219" s="6">
        <v>252.457</v>
      </c>
      <c r="O219" s="6">
        <v>252.582</v>
      </c>
      <c r="P219" s="6">
        <v>889.5313609591166</v>
      </c>
      <c r="Q219" s="6">
        <v>889.5313609591166</v>
      </c>
      <c r="R219" s="6">
        <v>2.5546398891171713</v>
      </c>
      <c r="S219" s="6">
        <v>2.569999273621827</v>
      </c>
      <c r="T219" s="6">
        <v>66.26581650352995</v>
      </c>
      <c r="U219" s="6">
        <v>66.37545711902531</v>
      </c>
      <c r="V219" s="6">
        <v>0.5846111522169459</v>
      </c>
      <c r="W219" s="6">
        <v>0.5889558002395354</v>
      </c>
      <c r="X219" s="6">
        <v>103.81950018388618</v>
      </c>
      <c r="Y219" s="6">
        <v>103.94015553586358</v>
      </c>
    </row>
    <row r="220" spans="12:25" ht="12.75">
      <c r="L220" s="6"/>
      <c r="M220" s="6">
        <v>255</v>
      </c>
      <c r="N220" s="6">
        <v>246.258</v>
      </c>
      <c r="O220" s="6">
        <v>246.383</v>
      </c>
      <c r="P220" s="6">
        <v>890.688503708186</v>
      </c>
      <c r="Q220" s="6">
        <v>890.688503708186</v>
      </c>
      <c r="R220" s="6">
        <v>1.4424853996908966</v>
      </c>
      <c r="S220" s="6">
        <v>1.452657526705027</v>
      </c>
      <c r="T220" s="6">
        <v>71.75890328961563</v>
      </c>
      <c r="U220" s="6">
        <v>71.87373116260152</v>
      </c>
      <c r="V220" s="6">
        <v>0.26200102781737705</v>
      </c>
      <c r="W220" s="6">
        <v>0.26429030509925516</v>
      </c>
      <c r="X220" s="6">
        <v>110.15669178837368</v>
      </c>
      <c r="Y220" s="6">
        <v>110.27940251109182</v>
      </c>
    </row>
    <row r="221" spans="12:25" ht="12.75">
      <c r="L221" s="6"/>
      <c r="M221" s="6">
        <v>270</v>
      </c>
      <c r="N221" s="6">
        <v>244.062</v>
      </c>
      <c r="O221" s="6">
        <v>244.187</v>
      </c>
      <c r="P221" s="6">
        <v>891.8471517210388</v>
      </c>
      <c r="Q221" s="6">
        <v>891.8471517210388</v>
      </c>
      <c r="R221" s="6">
        <v>0.9110703196611156</v>
      </c>
      <c r="S221" s="6">
        <v>0.9183727553176594</v>
      </c>
      <c r="T221" s="6">
        <v>73.83258225613147</v>
      </c>
      <c r="U221" s="6">
        <v>73.9502798204749</v>
      </c>
      <c r="V221" s="6">
        <v>0.1305269724977527</v>
      </c>
      <c r="W221" s="6">
        <v>0.1318320586894928</v>
      </c>
      <c r="X221" s="6">
        <v>112.683692747105</v>
      </c>
      <c r="Y221" s="6">
        <v>112.80738766091326</v>
      </c>
    </row>
    <row r="222" spans="12:25" ht="12.75">
      <c r="L222" s="6"/>
      <c r="M222" s="6">
        <v>285</v>
      </c>
      <c r="N222" s="6">
        <v>234.55</v>
      </c>
      <c r="O222" s="6">
        <v>234.675</v>
      </c>
      <c r="P222" s="6">
        <v>893.0073069557902</v>
      </c>
      <c r="Q222" s="6">
        <v>893.0073069557902</v>
      </c>
      <c r="R222" s="6">
        <v>0.28841964230328604</v>
      </c>
      <c r="S222" s="6">
        <v>0.29136395347596317</v>
      </c>
      <c r="T222" s="6">
        <v>83.13007309331246</v>
      </c>
      <c r="U222" s="6">
        <v>83.25212878213979</v>
      </c>
      <c r="V222" s="6">
        <v>0.026173212961326377</v>
      </c>
      <c r="W222" s="6">
        <v>0.026505924292494744</v>
      </c>
      <c r="X222" s="6">
        <v>122.55442870660855</v>
      </c>
      <c r="Y222" s="6">
        <v>122.67909599527741</v>
      </c>
    </row>
    <row r="223" spans="12:25" ht="12.75">
      <c r="L223" s="6"/>
      <c r="M223" s="6">
        <v>300</v>
      </c>
      <c r="N223" s="6">
        <v>241.527</v>
      </c>
      <c r="O223" s="6">
        <v>241.652</v>
      </c>
      <c r="P223" s="6">
        <v>894.1689713731029</v>
      </c>
      <c r="Q223" s="6">
        <v>894.1689713731029</v>
      </c>
      <c r="R223" s="6">
        <v>0.27642095698732244</v>
      </c>
      <c r="S223" s="6">
        <v>0.2794059933051734</v>
      </c>
      <c r="T223" s="6">
        <v>76.55415137040846</v>
      </c>
      <c r="U223" s="6">
        <v>76.67616633409058</v>
      </c>
      <c r="V223" s="6">
        <v>0.019448398152223326</v>
      </c>
      <c r="W223" s="6">
        <v>0.019715300552107632</v>
      </c>
      <c r="X223" s="6">
        <v>116.03530384979327</v>
      </c>
      <c r="Y223" s="6">
        <v>116.16003694739338</v>
      </c>
    </row>
    <row r="224" spans="12:25" ht="12.75">
      <c r="L224" s="6"/>
      <c r="M224" s="6">
        <v>315</v>
      </c>
      <c r="N224" s="6">
        <v>247.698</v>
      </c>
      <c r="O224" s="6">
        <v>247.823</v>
      </c>
      <c r="P224" s="6">
        <v>895.3321469361902</v>
      </c>
      <c r="Q224" s="6">
        <v>895.3321469361902</v>
      </c>
      <c r="R224" s="6">
        <v>0.2231740811738136</v>
      </c>
      <c r="S224" s="6">
        <v>0.2258290784226124</v>
      </c>
      <c r="T224" s="6">
        <v>70.74314798906796</v>
      </c>
      <c r="U224" s="6">
        <v>70.86549299181915</v>
      </c>
      <c r="V224" s="6">
        <v>0.010527107944298572</v>
      </c>
      <c r="W224" s="6">
        <v>0.0106901638219139</v>
      </c>
      <c r="X224" s="6">
        <v>110.3205489382979</v>
      </c>
      <c r="Y224" s="6">
        <v>110.44538588242028</v>
      </c>
    </row>
    <row r="225" spans="12:25" ht="12.75">
      <c r="L225" s="6"/>
      <c r="M225" s="6">
        <v>330</v>
      </c>
      <c r="N225" s="6">
        <v>260.388</v>
      </c>
      <c r="O225" s="6">
        <v>260.513</v>
      </c>
      <c r="P225" s="6">
        <v>896.4968356108187</v>
      </c>
      <c r="Q225" s="6">
        <v>896.4968356108187</v>
      </c>
      <c r="R225" s="6">
        <v>0.2930358812403625</v>
      </c>
      <c r="S225" s="6">
        <v>0.29669293456369195</v>
      </c>
      <c r="T225" s="6">
        <v>58.53812337396591</v>
      </c>
      <c r="U225" s="6">
        <v>58.65946632064259</v>
      </c>
      <c r="V225" s="6">
        <v>0.009122432788114025</v>
      </c>
      <c r="W225" s="6">
        <v>0.009277672899045694</v>
      </c>
      <c r="X225" s="6">
        <v>98.09501191722651</v>
      </c>
      <c r="Y225" s="6">
        <v>98.21985667711554</v>
      </c>
    </row>
    <row r="226" spans="12:25" ht="12.75">
      <c r="L226" s="6"/>
      <c r="M226" s="6">
        <v>345</v>
      </c>
      <c r="N226" s="6">
        <v>265.992</v>
      </c>
      <c r="O226" s="6">
        <v>266.117</v>
      </c>
      <c r="P226" s="6">
        <v>897.6630393653128</v>
      </c>
      <c r="Q226" s="6">
        <v>897.6630393653128</v>
      </c>
      <c r="R226" s="6">
        <v>0.13987516087093124</v>
      </c>
      <c r="S226" s="6">
        <v>0.14209361829003256</v>
      </c>
      <c r="T226" s="6">
        <v>53.19417428151231</v>
      </c>
      <c r="U226" s="6">
        <v>53.31695582409322</v>
      </c>
      <c r="V226" s="6">
        <v>0.0013252951730127736</v>
      </c>
      <c r="W226" s="6">
        <v>0.0013553690234008229</v>
      </c>
      <c r="X226" s="6">
        <v>92.94957111514844</v>
      </c>
      <c r="Y226" s="6">
        <v>93.0745410412981</v>
      </c>
    </row>
    <row r="227" spans="12:25" ht="12.75">
      <c r="L227" s="6"/>
      <c r="M227" s="6">
        <v>360</v>
      </c>
      <c r="N227" s="6">
        <v>256.166</v>
      </c>
      <c r="O227" s="6">
        <v>256.291</v>
      </c>
      <c r="P227" s="6">
        <v>898.830760170557</v>
      </c>
      <c r="Q227" s="6">
        <v>898.830760170557</v>
      </c>
      <c r="R227" s="6">
        <v>0.00046944748518581926</v>
      </c>
      <c r="S227" s="6">
        <v>0.0004856584763815499</v>
      </c>
      <c r="T227" s="6">
        <v>63.293755941341146</v>
      </c>
      <c r="U227" s="6">
        <v>63.41873973034994</v>
      </c>
      <c r="V227" s="6">
        <v>2.4240954001487278E-08</v>
      </c>
      <c r="W227" s="6">
        <v>2.5454453759366724E-08</v>
      </c>
      <c r="X227" s="6">
        <v>103.24130409367734</v>
      </c>
      <c r="Y227" s="6">
        <v>103.36630409246379</v>
      </c>
    </row>
    <row r="228" spans="12:25" ht="12.75">
      <c r="L228" s="6"/>
      <c r="M228" s="6">
        <v>375</v>
      </c>
      <c r="N228" s="6">
        <v>236.893</v>
      </c>
      <c r="O228" s="6">
        <v>237.018</v>
      </c>
      <c r="P228" s="6">
        <v>900</v>
      </c>
      <c r="Q228" s="6">
        <v>900</v>
      </c>
      <c r="R228" s="6">
        <v>0</v>
      </c>
      <c r="S228" s="6">
        <v>0</v>
      </c>
      <c r="T228" s="6">
        <v>82.982</v>
      </c>
      <c r="U228" s="6">
        <v>83.107</v>
      </c>
      <c r="V228" s="6">
        <v>0</v>
      </c>
      <c r="W228" s="6">
        <v>0</v>
      </c>
      <c r="X228" s="6">
        <v>122.982</v>
      </c>
      <c r="Y228" s="6">
        <v>123.107</v>
      </c>
    </row>
    <row r="229" spans="12:25" ht="12.75">
      <c r="L229" s="6" t="s">
        <v>58</v>
      </c>
      <c r="M229" s="6">
        <v>0</v>
      </c>
      <c r="N229" s="6">
        <v>346.826</v>
      </c>
      <c r="O229" s="6">
        <v>346.951</v>
      </c>
      <c r="P229" s="6">
        <v>871.2202048481754</v>
      </c>
      <c r="Q229" s="6">
        <v>871.2202048481754</v>
      </c>
      <c r="R229" s="6">
        <v>60.39482063301759</v>
      </c>
      <c r="S229" s="6">
        <v>60.482445533518145</v>
      </c>
      <c r="T229" s="6">
        <v>23.298629479536075</v>
      </c>
      <c r="U229" s="6">
        <v>23.336004579035517</v>
      </c>
      <c r="V229" s="6">
        <v>40.6197679377331</v>
      </c>
      <c r="W229" s="6">
        <v>40.68896168752782</v>
      </c>
      <c r="X229" s="6">
        <v>42.22604362679796</v>
      </c>
      <c r="Y229" s="6">
        <v>42.28184987700324</v>
      </c>
    </row>
    <row r="230" spans="12:25" ht="12.75">
      <c r="L230" s="6"/>
      <c r="M230" s="6">
        <v>15</v>
      </c>
      <c r="N230" s="6">
        <v>351.13</v>
      </c>
      <c r="O230" s="6">
        <v>351.255</v>
      </c>
      <c r="P230" s="6">
        <v>872.3535276146667</v>
      </c>
      <c r="Q230" s="6">
        <v>872.3535276146667</v>
      </c>
      <c r="R230" s="6">
        <v>62.47457036270379</v>
      </c>
      <c r="S230" s="6">
        <v>62.56400895734624</v>
      </c>
      <c r="T230" s="6">
        <v>21.479152109227705</v>
      </c>
      <c r="U230" s="6">
        <v>21.514713514585267</v>
      </c>
      <c r="V230" s="6">
        <v>41.99549002470328</v>
      </c>
      <c r="W230" s="6">
        <v>42.06636896443624</v>
      </c>
      <c r="X230" s="6">
        <v>39.752780010302935</v>
      </c>
      <c r="Y230" s="6">
        <v>39.80690107056997</v>
      </c>
    </row>
    <row r="231" spans="12:25" ht="12.75">
      <c r="L231" s="6"/>
      <c r="M231" s="6">
        <v>30</v>
      </c>
      <c r="N231" s="6">
        <v>333.062</v>
      </c>
      <c r="O231" s="6">
        <v>333.187</v>
      </c>
      <c r="P231" s="6">
        <v>873.4883246588272</v>
      </c>
      <c r="Q231" s="6">
        <v>873.4883246588272</v>
      </c>
      <c r="R231" s="6">
        <v>49.13393373185068</v>
      </c>
      <c r="S231" s="6">
        <v>49.21528339527846</v>
      </c>
      <c r="T231" s="6">
        <v>26.601909940639185</v>
      </c>
      <c r="U231" s="6">
        <v>26.64556027721144</v>
      </c>
      <c r="V231" s="6">
        <v>31.40577144540246</v>
      </c>
      <c r="W231" s="6">
        <v>31.467182998617783</v>
      </c>
      <c r="X231" s="6">
        <v>47.67551286214866</v>
      </c>
      <c r="Y231" s="6">
        <v>47.73910130893334</v>
      </c>
    </row>
    <row r="232" spans="12:25" ht="12.75">
      <c r="L232" s="6"/>
      <c r="M232" s="6">
        <v>45</v>
      </c>
      <c r="N232" s="6">
        <v>347.649</v>
      </c>
      <c r="O232" s="6">
        <v>347.774</v>
      </c>
      <c r="P232" s="6">
        <v>874.6245978984642</v>
      </c>
      <c r="Q232" s="6">
        <v>874.6245978984642</v>
      </c>
      <c r="R232" s="6">
        <v>58.0183741765904</v>
      </c>
      <c r="S232" s="6">
        <v>58.106439437817926</v>
      </c>
      <c r="T232" s="6">
        <v>21.310074246160795</v>
      </c>
      <c r="U232" s="6">
        <v>21.347008984933282</v>
      </c>
      <c r="V232" s="6">
        <v>37.927909224796906</v>
      </c>
      <c r="W232" s="6">
        <v>37.9963244550591</v>
      </c>
      <c r="X232" s="6">
        <v>40.07216361444484</v>
      </c>
      <c r="Y232" s="6">
        <v>40.12874838418264</v>
      </c>
    </row>
    <row r="233" spans="12:25" ht="12.75">
      <c r="L233" s="6"/>
      <c r="M233" s="6">
        <v>60</v>
      </c>
      <c r="N233" s="6">
        <v>328.282</v>
      </c>
      <c r="O233" s="6">
        <v>328.407</v>
      </c>
      <c r="P233" s="6">
        <v>875.76234925388</v>
      </c>
      <c r="Q233" s="6">
        <v>875.76234925388</v>
      </c>
      <c r="R233" s="6">
        <v>44.06262695989656</v>
      </c>
      <c r="S233" s="6">
        <v>44.1413074862344</v>
      </c>
      <c r="T233" s="6">
        <v>27.116476109836206</v>
      </c>
      <c r="U233" s="6">
        <v>27.16279558349835</v>
      </c>
      <c r="V233" s="6">
        <v>27.112211040488805</v>
      </c>
      <c r="W233" s="6">
        <v>27.16983278732975</v>
      </c>
      <c r="X233" s="6">
        <v>49.0677724888818</v>
      </c>
      <c r="Y233" s="6">
        <v>49.13515074204086</v>
      </c>
    </row>
    <row r="234" spans="12:25" ht="12.75">
      <c r="L234" s="6"/>
      <c r="M234" s="6">
        <v>75</v>
      </c>
      <c r="N234" s="6">
        <v>323.932</v>
      </c>
      <c r="O234" s="6">
        <v>324.057</v>
      </c>
      <c r="P234" s="6">
        <v>876.9015806478744</v>
      </c>
      <c r="Q234" s="6">
        <v>876.9015806478744</v>
      </c>
      <c r="R234" s="6">
        <v>40.338307595058204</v>
      </c>
      <c r="S234" s="6">
        <v>40.414459009980504</v>
      </c>
      <c r="T234" s="6">
        <v>28.14468768478028</v>
      </c>
      <c r="U234" s="6">
        <v>28.19353626985799</v>
      </c>
      <c r="V234" s="6">
        <v>24.15114242405046</v>
      </c>
      <c r="W234" s="6">
        <v>24.205615726229762</v>
      </c>
      <c r="X234" s="6">
        <v>50.9092479853795</v>
      </c>
      <c r="Y234" s="6">
        <v>50.979774683200205</v>
      </c>
    </row>
    <row r="235" spans="12:25" ht="12.75">
      <c r="L235" s="6"/>
      <c r="M235" s="6">
        <v>90</v>
      </c>
      <c r="N235" s="6">
        <v>322.749</v>
      </c>
      <c r="O235" s="6">
        <v>322.874</v>
      </c>
      <c r="P235" s="6">
        <v>878.0422940057488</v>
      </c>
      <c r="Q235" s="6">
        <v>878.0422940057488</v>
      </c>
      <c r="R235" s="6">
        <v>38.56611637241992</v>
      </c>
      <c r="S235" s="6">
        <v>38.641370961884554</v>
      </c>
      <c r="T235" s="6">
        <v>27.96018660837297</v>
      </c>
      <c r="U235" s="6">
        <v>28.009932018908337</v>
      </c>
      <c r="V235" s="6">
        <v>22.62995606679904</v>
      </c>
      <c r="W235" s="6">
        <v>22.682954630858323</v>
      </c>
      <c r="X235" s="6">
        <v>51.02587223315783</v>
      </c>
      <c r="Y235" s="6">
        <v>51.09787366909855</v>
      </c>
    </row>
    <row r="236" spans="12:25" ht="12.75">
      <c r="L236" s="6"/>
      <c r="M236" s="6">
        <v>105</v>
      </c>
      <c r="N236" s="6">
        <v>323.64</v>
      </c>
      <c r="O236" s="6">
        <v>323.765</v>
      </c>
      <c r="P236" s="6">
        <v>879.184491255309</v>
      </c>
      <c r="Q236" s="6">
        <v>879.184491255309</v>
      </c>
      <c r="R236" s="6">
        <v>38.03761512644809</v>
      </c>
      <c r="S236" s="6">
        <v>38.11314640794472</v>
      </c>
      <c r="T236" s="6">
        <v>26.94707663205462</v>
      </c>
      <c r="U236" s="6">
        <v>26.996545350557994</v>
      </c>
      <c r="V236" s="6">
        <v>21.975507017325892</v>
      </c>
      <c r="W236" s="6">
        <v>22.028182499791413</v>
      </c>
      <c r="X236" s="6">
        <v>49.93697900191502</v>
      </c>
      <c r="Y236" s="6">
        <v>50.009303519449496</v>
      </c>
    </row>
    <row r="237" spans="12:25" ht="12.75">
      <c r="L237" s="6"/>
      <c r="M237" s="6">
        <v>120</v>
      </c>
      <c r="N237" s="6">
        <v>347.519</v>
      </c>
      <c r="O237" s="6">
        <v>347.644</v>
      </c>
      <c r="P237" s="6">
        <v>880.3281743268687</v>
      </c>
      <c r="Q237" s="6">
        <v>880.3281743268687</v>
      </c>
      <c r="R237" s="6">
        <v>52.614361060678505</v>
      </c>
      <c r="S237" s="6">
        <v>52.70284734706927</v>
      </c>
      <c r="T237" s="6">
        <v>18.064420441067035</v>
      </c>
      <c r="U237" s="6">
        <v>18.10093415467628</v>
      </c>
      <c r="V237" s="6">
        <v>32.17234653944555</v>
      </c>
      <c r="W237" s="6">
        <v>32.23838892249679</v>
      </c>
      <c r="X237" s="6">
        <v>36.72565865324426</v>
      </c>
      <c r="Y237" s="6">
        <v>36.78461627019302</v>
      </c>
    </row>
    <row r="238" spans="12:25" ht="12.75">
      <c r="L238" s="6"/>
      <c r="M238" s="6">
        <v>135</v>
      </c>
      <c r="N238" s="6">
        <v>332.766</v>
      </c>
      <c r="O238" s="6">
        <v>332.891</v>
      </c>
      <c r="P238" s="6">
        <v>881.4733451532526</v>
      </c>
      <c r="Q238" s="6">
        <v>881.4733451532526</v>
      </c>
      <c r="R238" s="6">
        <v>41.48925925117874</v>
      </c>
      <c r="S238" s="6">
        <v>41.56981866827148</v>
      </c>
      <c r="T238" s="6">
        <v>22.091563611650145</v>
      </c>
      <c r="U238" s="6">
        <v>22.1360041945574</v>
      </c>
      <c r="V238" s="6">
        <v>23.762020784616887</v>
      </c>
      <c r="W238" s="6">
        <v>23.81853511988779</v>
      </c>
      <c r="X238" s="6">
        <v>43.51687318118879</v>
      </c>
      <c r="Y238" s="6">
        <v>43.58535884591789</v>
      </c>
    </row>
    <row r="239" spans="12:25" ht="12.75">
      <c r="L239" s="6"/>
      <c r="M239" s="6">
        <v>150</v>
      </c>
      <c r="N239" s="6">
        <v>321.592</v>
      </c>
      <c r="O239" s="6">
        <v>321.717</v>
      </c>
      <c r="P239" s="6">
        <v>882.6200056697995</v>
      </c>
      <c r="Q239" s="6">
        <v>882.6200056697995</v>
      </c>
      <c r="R239" s="6">
        <v>33.42788351210024</v>
      </c>
      <c r="S239" s="6">
        <v>33.50137648080579</v>
      </c>
      <c r="T239" s="6">
        <v>25.604822941179012</v>
      </c>
      <c r="U239" s="6">
        <v>25.65632997247346</v>
      </c>
      <c r="V239" s="6">
        <v>17.942889517902938</v>
      </c>
      <c r="W239" s="6">
        <v>17.991388400518336</v>
      </c>
      <c r="X239" s="6">
        <v>49.32239066843821</v>
      </c>
      <c r="Y239" s="6">
        <v>49.39889178582281</v>
      </c>
    </row>
    <row r="240" spans="12:25" ht="12.75">
      <c r="L240" s="6"/>
      <c r="M240" s="6">
        <v>165</v>
      </c>
      <c r="N240" s="6">
        <v>328.527</v>
      </c>
      <c r="O240" s="6">
        <v>328.652</v>
      </c>
      <c r="P240" s="6">
        <v>883.7681578143662</v>
      </c>
      <c r="Q240" s="6">
        <v>883.7681578143662</v>
      </c>
      <c r="R240" s="6">
        <v>36.43234717033573</v>
      </c>
      <c r="S240" s="6">
        <v>36.51012406044868</v>
      </c>
      <c r="T240" s="6">
        <v>22.086802394445552</v>
      </c>
      <c r="U240" s="6">
        <v>22.13402550433261</v>
      </c>
      <c r="V240" s="6">
        <v>19.590415738747936</v>
      </c>
      <c r="W240" s="6">
        <v>19.642356925690653</v>
      </c>
      <c r="X240" s="6">
        <v>44.497620051437146</v>
      </c>
      <c r="Y240" s="6">
        <v>44.570678864494425</v>
      </c>
    </row>
    <row r="241" spans="12:25" ht="12.75">
      <c r="L241" s="6"/>
      <c r="M241" s="6">
        <v>180</v>
      </c>
      <c r="N241" s="6">
        <v>335.459</v>
      </c>
      <c r="O241" s="6">
        <v>335.584</v>
      </c>
      <c r="P241" s="6">
        <v>884.9178035273299</v>
      </c>
      <c r="Q241" s="6">
        <v>884.9178035273299</v>
      </c>
      <c r="R241" s="6">
        <v>39.62361021311752</v>
      </c>
      <c r="S241" s="6">
        <v>39.70577881092237</v>
      </c>
      <c r="T241" s="6">
        <v>18.759220065084094</v>
      </c>
      <c r="U241" s="6">
        <v>18.80205146727925</v>
      </c>
      <c r="V241" s="6">
        <v>21.34499777320496</v>
      </c>
      <c r="W241" s="6">
        <v>21.4005773822413</v>
      </c>
      <c r="X241" s="6">
        <v>39.78369879317325</v>
      </c>
      <c r="Y241" s="6">
        <v>39.85311918413691</v>
      </c>
    </row>
    <row r="242" spans="12:25" ht="12.75">
      <c r="L242" s="6"/>
      <c r="M242" s="6">
        <v>195</v>
      </c>
      <c r="N242" s="6">
        <v>348.067</v>
      </c>
      <c r="O242" s="6">
        <v>348.192</v>
      </c>
      <c r="P242" s="6">
        <v>886.0689447515921</v>
      </c>
      <c r="Q242" s="6">
        <v>886.0689447515921</v>
      </c>
      <c r="R242" s="6">
        <v>47.03536274751751</v>
      </c>
      <c r="S242" s="6">
        <v>47.12542561279982</v>
      </c>
      <c r="T242" s="6">
        <v>13.980161524477031</v>
      </c>
      <c r="U242" s="6">
        <v>14.015098659194702</v>
      </c>
      <c r="V242" s="6">
        <v>25.994491470620744</v>
      </c>
      <c r="W242" s="6">
        <v>26.057871314397758</v>
      </c>
      <c r="X242" s="6">
        <v>32.293449215034585</v>
      </c>
      <c r="Y242" s="6">
        <v>32.35506937125757</v>
      </c>
    </row>
    <row r="243" spans="12:25" ht="12.75">
      <c r="L243" s="6"/>
      <c r="M243" s="6">
        <v>210</v>
      </c>
      <c r="N243" s="6">
        <v>329.554</v>
      </c>
      <c r="O243" s="6">
        <v>329.679</v>
      </c>
      <c r="P243" s="6">
        <v>887.2215834325818</v>
      </c>
      <c r="Q243" s="6">
        <v>887.2215834325818</v>
      </c>
      <c r="R243" s="6">
        <v>33.222241566574134</v>
      </c>
      <c r="S243" s="6">
        <v>33.300438216545054</v>
      </c>
      <c r="T243" s="6">
        <v>19.078001214796434</v>
      </c>
      <c r="U243" s="6">
        <v>19.124804564825503</v>
      </c>
      <c r="V243" s="6">
        <v>16.306664867411907</v>
      </c>
      <c r="W243" s="6">
        <v>16.355779049303475</v>
      </c>
      <c r="X243" s="6">
        <v>41.565412422336244</v>
      </c>
      <c r="Y243" s="6">
        <v>41.641298240444684</v>
      </c>
    </row>
    <row r="244" spans="12:25" ht="12.75">
      <c r="L244" s="6"/>
      <c r="M244" s="6">
        <v>225</v>
      </c>
      <c r="N244" s="6">
        <v>337.894</v>
      </c>
      <c r="O244" s="6">
        <v>338.019</v>
      </c>
      <c r="P244" s="6">
        <v>888.3757215182588</v>
      </c>
      <c r="Q244" s="6">
        <v>888.3757215182588</v>
      </c>
      <c r="R244" s="6">
        <v>37.25735171377478</v>
      </c>
      <c r="S244" s="6">
        <v>37.341608463244484</v>
      </c>
      <c r="T244" s="6">
        <v>15.189531669736471</v>
      </c>
      <c r="U244" s="6">
        <v>15.230274920266782</v>
      </c>
      <c r="V244" s="6">
        <v>18.38485382071758</v>
      </c>
      <c r="W244" s="6">
        <v>18.43893443191545</v>
      </c>
      <c r="X244" s="6">
        <v>35.77022303921897</v>
      </c>
      <c r="Y244" s="6">
        <v>35.8411424280211</v>
      </c>
    </row>
    <row r="245" spans="12:25" ht="12.75">
      <c r="L245" s="6"/>
      <c r="M245" s="6">
        <v>240</v>
      </c>
      <c r="N245" s="6">
        <v>339.399</v>
      </c>
      <c r="O245" s="6">
        <v>339.524</v>
      </c>
      <c r="P245" s="6">
        <v>889.5313609591166</v>
      </c>
      <c r="Q245" s="6">
        <v>889.5313609591166</v>
      </c>
      <c r="R245" s="6">
        <v>36.8486218765432</v>
      </c>
      <c r="S245" s="6">
        <v>36.934303307684104</v>
      </c>
      <c r="T245" s="6">
        <v>13.68812053759221</v>
      </c>
      <c r="U245" s="6">
        <v>13.727439106451323</v>
      </c>
      <c r="V245" s="6">
        <v>17.571874431540408</v>
      </c>
      <c r="W245" s="6">
        <v>17.625870832006022</v>
      </c>
      <c r="X245" s="6">
        <v>33.91441521565266</v>
      </c>
      <c r="Y245" s="6">
        <v>33.985418815187046</v>
      </c>
    </row>
    <row r="246" spans="12:25" ht="12.75">
      <c r="L246" s="6"/>
      <c r="M246" s="6">
        <v>255</v>
      </c>
      <c r="N246" s="6">
        <v>370.266</v>
      </c>
      <c r="O246" s="6">
        <v>370.391</v>
      </c>
      <c r="P246" s="6">
        <v>890.688503708186</v>
      </c>
      <c r="Q246" s="6">
        <v>890.688503708186</v>
      </c>
      <c r="R246" s="6">
        <v>59.17933522775548</v>
      </c>
      <c r="S246" s="6">
        <v>59.284709635405186</v>
      </c>
      <c r="T246" s="6">
        <v>5.582955398315771</v>
      </c>
      <c r="U246" s="6">
        <v>5.602580990666062</v>
      </c>
      <c r="V246" s="6">
        <v>32.18887596653642</v>
      </c>
      <c r="W246" s="6">
        <v>32.266724837413264</v>
      </c>
      <c r="X246" s="6">
        <v>18.15112632068768</v>
      </c>
      <c r="Y246" s="6">
        <v>18.19827744981084</v>
      </c>
    </row>
    <row r="247" spans="12:25" ht="12.75">
      <c r="L247" s="6"/>
      <c r="M247" s="6">
        <v>270</v>
      </c>
      <c r="N247" s="6">
        <v>363.334</v>
      </c>
      <c r="O247" s="6">
        <v>363.459</v>
      </c>
      <c r="P247" s="6">
        <v>891.8471517210388</v>
      </c>
      <c r="Q247" s="6">
        <v>891.8471517210388</v>
      </c>
      <c r="R247" s="6">
        <v>52.069420444276396</v>
      </c>
      <c r="S247" s="6">
        <v>52.17264871405333</v>
      </c>
      <c r="T247" s="6">
        <v>5.814858214867123</v>
      </c>
      <c r="U247" s="6">
        <v>5.836629945090219</v>
      </c>
      <c r="V247" s="6">
        <v>26.226194766679576</v>
      </c>
      <c r="W247" s="6">
        <v>26.29839776474794</v>
      </c>
      <c r="X247" s="6">
        <v>19.57825845316345</v>
      </c>
      <c r="Y247" s="6">
        <v>19.631055455095087</v>
      </c>
    </row>
    <row r="248" spans="12:25" ht="12.75">
      <c r="L248" s="6"/>
      <c r="M248" s="6">
        <v>285</v>
      </c>
      <c r="N248" s="6">
        <v>373.176</v>
      </c>
      <c r="O248" s="6">
        <v>373.301</v>
      </c>
      <c r="P248" s="6">
        <v>893.0073069557902</v>
      </c>
      <c r="Q248" s="6">
        <v>893.0073069557902</v>
      </c>
      <c r="R248" s="6">
        <v>59.134076671774835</v>
      </c>
      <c r="S248" s="6">
        <v>59.24404410223892</v>
      </c>
      <c r="T248" s="6">
        <v>3.456753242075444</v>
      </c>
      <c r="U248" s="6">
        <v>3.471785811611372</v>
      </c>
      <c r="V248" s="6">
        <v>30.31824512655561</v>
      </c>
      <c r="W248" s="6">
        <v>30.398890141190428</v>
      </c>
      <c r="X248" s="6">
        <v>14.300812923506522</v>
      </c>
      <c r="Y248" s="6">
        <v>14.345167908871701</v>
      </c>
    </row>
    <row r="249" spans="12:25" ht="12.75">
      <c r="L249" s="6"/>
      <c r="M249" s="6">
        <v>300</v>
      </c>
      <c r="N249" s="6">
        <v>404.178</v>
      </c>
      <c r="O249" s="6">
        <v>404.303</v>
      </c>
      <c r="P249" s="6">
        <v>894.1689713731029</v>
      </c>
      <c r="Q249" s="6">
        <v>894.1689713731029</v>
      </c>
      <c r="R249" s="6">
        <v>86.95568291348549</v>
      </c>
      <c r="S249" s="6">
        <v>87.07672888519686</v>
      </c>
      <c r="T249" s="6">
        <v>0.7004742623001324</v>
      </c>
      <c r="U249" s="6">
        <v>0.7044282905887702</v>
      </c>
      <c r="V249" s="6">
        <v>51.52223836769455</v>
      </c>
      <c r="W249" s="6">
        <v>51.62677784235216</v>
      </c>
      <c r="X249" s="6">
        <v>4.991366391593296</v>
      </c>
      <c r="Y249" s="6">
        <v>5.011826916935713</v>
      </c>
    </row>
    <row r="250" spans="12:25" ht="12.75">
      <c r="L250" s="6"/>
      <c r="M250" s="6">
        <v>315</v>
      </c>
      <c r="N250" s="6">
        <v>404.639</v>
      </c>
      <c r="O250" s="6">
        <v>404.764</v>
      </c>
      <c r="P250" s="6">
        <v>895.3321469361902</v>
      </c>
      <c r="Q250" s="6">
        <v>895.3321469361902</v>
      </c>
      <c r="R250" s="6">
        <v>86.66488757231328</v>
      </c>
      <c r="S250" s="6">
        <v>86.78742642750107</v>
      </c>
      <c r="T250" s="6">
        <v>0.3637453381464339</v>
      </c>
      <c r="U250" s="6">
        <v>0.36620648295859515</v>
      </c>
      <c r="V250" s="6">
        <v>50.18328060595206</v>
      </c>
      <c r="W250" s="6">
        <v>50.29073565779023</v>
      </c>
      <c r="X250" s="6">
        <v>3.659594432266207</v>
      </c>
      <c r="Y250" s="6">
        <v>3.677139380428063</v>
      </c>
    </row>
    <row r="251" spans="12:25" ht="12.75">
      <c r="L251" s="6"/>
      <c r="M251" s="6">
        <v>330</v>
      </c>
      <c r="N251" s="6">
        <v>441.659</v>
      </c>
      <c r="O251" s="6">
        <v>441.784</v>
      </c>
      <c r="P251" s="6">
        <v>896.4968356108187</v>
      </c>
      <c r="Q251" s="6">
        <v>896.4968356108187</v>
      </c>
      <c r="R251" s="6">
        <v>122.91362581417442</v>
      </c>
      <c r="S251" s="6">
        <v>123.03853734563496</v>
      </c>
      <c r="T251" s="6">
        <v>0.008967785037186624</v>
      </c>
      <c r="U251" s="6">
        <v>0.009056253576643048</v>
      </c>
      <c r="V251" s="6">
        <v>83.40667673484113</v>
      </c>
      <c r="W251" s="6">
        <v>83.5292022918997</v>
      </c>
      <c r="X251" s="6">
        <v>0.34393653622714926</v>
      </c>
      <c r="Y251" s="6">
        <v>0.34641097916860225</v>
      </c>
    </row>
    <row r="252" spans="12:25" ht="12.75">
      <c r="L252" s="6"/>
      <c r="M252" s="6">
        <v>345</v>
      </c>
      <c r="N252" s="6">
        <v>425.793</v>
      </c>
      <c r="O252" s="6">
        <v>425.918</v>
      </c>
      <c r="P252" s="6">
        <v>897.6630393653128</v>
      </c>
      <c r="Q252" s="6">
        <v>897.6630393653128</v>
      </c>
      <c r="R252" s="6">
        <v>106.62665813027189</v>
      </c>
      <c r="S252" s="6">
        <v>106.75162193146694</v>
      </c>
      <c r="T252" s="6">
        <v>0.0027025946892190026</v>
      </c>
      <c r="U252" s="6">
        <v>0.002738793494204283</v>
      </c>
      <c r="V252" s="6">
        <v>67.0027592990122</v>
      </c>
      <c r="W252" s="6">
        <v>67.12525410242499</v>
      </c>
      <c r="X252" s="6">
        <v>0.272469848550102</v>
      </c>
      <c r="Y252" s="6">
        <v>0.2749750451372601</v>
      </c>
    </row>
    <row r="253" spans="12:25" ht="12.75">
      <c r="L253" s="6"/>
      <c r="M253" s="6">
        <v>360</v>
      </c>
      <c r="N253" s="6">
        <v>421.945</v>
      </c>
      <c r="O253" s="6">
        <v>422.07</v>
      </c>
      <c r="P253" s="6">
        <v>898.830760170557</v>
      </c>
      <c r="Q253" s="6">
        <v>898.830760170557</v>
      </c>
      <c r="R253" s="6">
        <v>102.36073766974387</v>
      </c>
      <c r="S253" s="6">
        <v>102.48573747612679</v>
      </c>
      <c r="T253" s="6">
        <v>7.758991543529696E-06</v>
      </c>
      <c r="U253" s="6">
        <v>7.952608601097503E-06</v>
      </c>
      <c r="V253" s="6">
        <v>62.44018861904239</v>
      </c>
      <c r="W253" s="6">
        <v>62.56475564374101</v>
      </c>
      <c r="X253" s="6">
        <v>0.027059711963856935</v>
      </c>
      <c r="Y253" s="6">
        <v>0.02749268726526432</v>
      </c>
    </row>
    <row r="254" spans="12:25" ht="12.75">
      <c r="L254" s="6"/>
      <c r="M254" s="6">
        <v>375</v>
      </c>
      <c r="N254" s="6">
        <v>456.736</v>
      </c>
      <c r="O254" s="6">
        <v>456.861</v>
      </c>
      <c r="P254" s="6">
        <v>900</v>
      </c>
      <c r="Q254" s="6">
        <v>900</v>
      </c>
      <c r="R254" s="6">
        <v>136.736</v>
      </c>
      <c r="S254" s="6">
        <v>136.861</v>
      </c>
      <c r="T254" s="6">
        <v>0</v>
      </c>
      <c r="U254" s="6">
        <v>0</v>
      </c>
      <c r="V254" s="6">
        <v>96.73599999999999</v>
      </c>
      <c r="W254" s="6">
        <v>96.86099999999999</v>
      </c>
      <c r="X254" s="6">
        <v>0</v>
      </c>
      <c r="Y254" s="6">
        <v>0</v>
      </c>
    </row>
    <row r="255" spans="12:25" ht="12.75">
      <c r="L255" s="6" t="s">
        <v>60</v>
      </c>
      <c r="M255" s="6">
        <v>0</v>
      </c>
      <c r="N255" s="6">
        <v>346.826</v>
      </c>
      <c r="O255" s="6">
        <v>346.951</v>
      </c>
      <c r="P255" s="6">
        <v>871.2202048481754</v>
      </c>
      <c r="Q255" s="6">
        <v>871.2202048481754</v>
      </c>
      <c r="R255" s="6">
        <v>60.39482063301759</v>
      </c>
      <c r="S255" s="6">
        <v>60.482445533518145</v>
      </c>
      <c r="T255" s="6">
        <v>23.298629479536075</v>
      </c>
      <c r="U255" s="6">
        <v>23.336004579035517</v>
      </c>
      <c r="V255" s="6">
        <v>40.6197679377331</v>
      </c>
      <c r="W255" s="6">
        <v>40.68896168752782</v>
      </c>
      <c r="X255" s="6">
        <v>42.22604362679796</v>
      </c>
      <c r="Y255" s="6">
        <v>42.28184987700324</v>
      </c>
    </row>
    <row r="256" spans="12:25" ht="12.75">
      <c r="L256" s="6"/>
      <c r="M256" s="6">
        <v>15</v>
      </c>
      <c r="N256" s="6">
        <v>345.666</v>
      </c>
      <c r="O256" s="6">
        <v>345.791</v>
      </c>
      <c r="P256" s="6">
        <v>872.3535276146667</v>
      </c>
      <c r="Q256" s="6">
        <v>872.3535276146667</v>
      </c>
      <c r="R256" s="6">
        <v>58.615973829383876</v>
      </c>
      <c r="S256" s="6">
        <v>58.70311699911775</v>
      </c>
      <c r="T256" s="6">
        <v>23.0822601509992</v>
      </c>
      <c r="U256" s="6">
        <v>23.12011698126534</v>
      </c>
      <c r="V256" s="6">
        <v>38.95588220309148</v>
      </c>
      <c r="W256" s="6">
        <v>39.02412760504311</v>
      </c>
      <c r="X256" s="6">
        <v>42.1745386509098</v>
      </c>
      <c r="Y256" s="6">
        <v>42.23129324895817</v>
      </c>
    </row>
    <row r="257" spans="12:25" ht="12.75">
      <c r="L257" s="6"/>
      <c r="M257" s="6">
        <v>30</v>
      </c>
      <c r="N257" s="6">
        <v>356.836</v>
      </c>
      <c r="O257" s="6">
        <v>356.961</v>
      </c>
      <c r="P257" s="6">
        <v>873.4883246588272</v>
      </c>
      <c r="Q257" s="6">
        <v>873.4883246588272</v>
      </c>
      <c r="R257" s="6">
        <v>65.62951561983768</v>
      </c>
      <c r="S257" s="6">
        <v>65.72135073895687</v>
      </c>
      <c r="T257" s="6">
        <v>19.33397728431761</v>
      </c>
      <c r="U257" s="6">
        <v>19.36714216519841</v>
      </c>
      <c r="V257" s="6">
        <v>44.216998359603245</v>
      </c>
      <c r="W257" s="6">
        <v>44.29026909205353</v>
      </c>
      <c r="X257" s="6">
        <v>36.724598955584405</v>
      </c>
      <c r="Y257" s="6">
        <v>36.77632822313412</v>
      </c>
    </row>
    <row r="258" spans="12:25" ht="12.75">
      <c r="L258" s="6"/>
      <c r="M258" s="6">
        <v>45</v>
      </c>
      <c r="N258" s="6">
        <v>376.596</v>
      </c>
      <c r="O258" s="6">
        <v>376.721</v>
      </c>
      <c r="P258" s="6">
        <v>874.6245978984642</v>
      </c>
      <c r="Q258" s="6">
        <v>874.6245978984642</v>
      </c>
      <c r="R258" s="6">
        <v>79.76557827813268</v>
      </c>
      <c r="S258" s="6">
        <v>79.86487102521902</v>
      </c>
      <c r="T258" s="6">
        <v>14.12150583356188</v>
      </c>
      <c r="U258" s="6">
        <v>14.147213086475533</v>
      </c>
      <c r="V258" s="6">
        <v>55.39397442328045</v>
      </c>
      <c r="W258" s="6">
        <v>55.476043685612424</v>
      </c>
      <c r="X258" s="6">
        <v>28.604882844998162</v>
      </c>
      <c r="Y258" s="6">
        <v>28.647813582666185</v>
      </c>
    </row>
    <row r="259" spans="12:25" ht="12.75">
      <c r="L259" s="6"/>
      <c r="M259" s="6">
        <v>60</v>
      </c>
      <c r="N259" s="6">
        <v>377.302</v>
      </c>
      <c r="O259" s="6">
        <v>377.427</v>
      </c>
      <c r="P259" s="6">
        <v>875.76234925388</v>
      </c>
      <c r="Q259" s="6">
        <v>875.76234925388</v>
      </c>
      <c r="R259" s="6">
        <v>79.35052772670693</v>
      </c>
      <c r="S259" s="6">
        <v>79.4503463641582</v>
      </c>
      <c r="T259" s="6">
        <v>13.405514987759979</v>
      </c>
      <c r="U259" s="6">
        <v>13.430696350308686</v>
      </c>
      <c r="V259" s="6">
        <v>54.71105353772791</v>
      </c>
      <c r="W259" s="6">
        <v>54.79335347539431</v>
      </c>
      <c r="X259" s="6">
        <v>27.67129317694632</v>
      </c>
      <c r="Y259" s="6">
        <v>27.713993239279926</v>
      </c>
    </row>
    <row r="260" spans="12:25" ht="12.75">
      <c r="L260" s="6"/>
      <c r="M260" s="6">
        <v>75</v>
      </c>
      <c r="N260" s="6">
        <v>358.535</v>
      </c>
      <c r="O260" s="6">
        <v>358.66</v>
      </c>
      <c r="P260" s="6">
        <v>876.9015806478744</v>
      </c>
      <c r="Q260" s="6">
        <v>876.9015806478744</v>
      </c>
      <c r="R260" s="6">
        <v>63.84878164044146</v>
      </c>
      <c r="S260" s="6">
        <v>63.94177068935461</v>
      </c>
      <c r="T260" s="6">
        <v>17.068999364154394</v>
      </c>
      <c r="U260" s="6">
        <v>17.10101031524124</v>
      </c>
      <c r="V260" s="6">
        <v>41.85559591640053</v>
      </c>
      <c r="W260" s="6">
        <v>41.928807986692995</v>
      </c>
      <c r="X260" s="6">
        <v>34.02944024584273</v>
      </c>
      <c r="Y260" s="6">
        <v>34.081228175550265</v>
      </c>
    </row>
    <row r="261" spans="12:25" ht="12.75">
      <c r="L261" s="6"/>
      <c r="M261" s="6">
        <v>90</v>
      </c>
      <c r="N261" s="6">
        <v>337.254</v>
      </c>
      <c r="O261" s="6">
        <v>337.379</v>
      </c>
      <c r="P261" s="6">
        <v>878.0422940057488</v>
      </c>
      <c r="Q261" s="6">
        <v>878.0422940057488</v>
      </c>
      <c r="R261" s="6">
        <v>47.767862310955515</v>
      </c>
      <c r="S261" s="6">
        <v>47.85101340907581</v>
      </c>
      <c r="T261" s="6">
        <v>22.66482905556423</v>
      </c>
      <c r="U261" s="6">
        <v>22.70667795744395</v>
      </c>
      <c r="V261" s="6">
        <v>29.260747559427262</v>
      </c>
      <c r="W261" s="6">
        <v>29.322070094020575</v>
      </c>
      <c r="X261" s="6">
        <v>43.15998769632009</v>
      </c>
      <c r="Y261" s="6">
        <v>43.22366516172678</v>
      </c>
    </row>
    <row r="262" spans="12:25" ht="12.75">
      <c r="L262" s="6"/>
      <c r="M262" s="6">
        <v>105</v>
      </c>
      <c r="N262" s="6">
        <v>343.892</v>
      </c>
      <c r="O262" s="6">
        <v>344.017</v>
      </c>
      <c r="P262" s="6">
        <v>879.184491255309</v>
      </c>
      <c r="Q262" s="6">
        <v>879.184491255309</v>
      </c>
      <c r="R262" s="6">
        <v>51.185136565080484</v>
      </c>
      <c r="S262" s="6">
        <v>51.271691981669306</v>
      </c>
      <c r="T262" s="6">
        <v>19.853622205779207</v>
      </c>
      <c r="U262" s="6">
        <v>19.89206678919039</v>
      </c>
      <c r="V262" s="6">
        <v>31.460501999762723</v>
      </c>
      <c r="W262" s="6">
        <v>31.524999312639476</v>
      </c>
      <c r="X262" s="6">
        <v>39.18179581476308</v>
      </c>
      <c r="Y262" s="6">
        <v>39.242298501886324</v>
      </c>
    </row>
    <row r="263" spans="12:25" ht="12.75">
      <c r="L263" s="6"/>
      <c r="M263" s="6">
        <v>120</v>
      </c>
      <c r="N263" s="6">
        <v>363.109</v>
      </c>
      <c r="O263" s="6">
        <v>363.234</v>
      </c>
      <c r="P263" s="6">
        <v>880.3281743268687</v>
      </c>
      <c r="Q263" s="6">
        <v>880.3281743268687</v>
      </c>
      <c r="R263" s="6">
        <v>64.10869183437183</v>
      </c>
      <c r="S263" s="6">
        <v>64.20439735172995</v>
      </c>
      <c r="T263" s="6">
        <v>13.975970445727768</v>
      </c>
      <c r="U263" s="6">
        <v>14.005264928369655</v>
      </c>
      <c r="V263" s="6">
        <v>40.96331545324227</v>
      </c>
      <c r="W263" s="6">
        <v>41.03807857058797</v>
      </c>
      <c r="X263" s="6">
        <v>29.93534830133547</v>
      </c>
      <c r="Y263" s="6">
        <v>29.985585183989762</v>
      </c>
    </row>
    <row r="264" spans="12:25" ht="12.75">
      <c r="L264" s="6"/>
      <c r="M264" s="6">
        <v>135</v>
      </c>
      <c r="N264" s="6">
        <v>378.797</v>
      </c>
      <c r="O264" s="6">
        <v>378.922</v>
      </c>
      <c r="P264" s="6">
        <v>881.4733451532526</v>
      </c>
      <c r="Q264" s="6">
        <v>881.4733451532526</v>
      </c>
      <c r="R264" s="6">
        <v>75.46741185087025</v>
      </c>
      <c r="S264" s="6">
        <v>75.5697409723121</v>
      </c>
      <c r="T264" s="6">
        <v>10.060485915690766</v>
      </c>
      <c r="U264" s="6">
        <v>10.083156794248934</v>
      </c>
      <c r="V264" s="6">
        <v>49.57291081891516</v>
      </c>
      <c r="W264" s="6">
        <v>49.65572937543379</v>
      </c>
      <c r="X264" s="6">
        <v>23.323067436734785</v>
      </c>
      <c r="Y264" s="6">
        <v>23.365248880216157</v>
      </c>
    </row>
    <row r="265" spans="12:25" ht="12.75">
      <c r="L265" s="6"/>
      <c r="M265" s="6">
        <v>150</v>
      </c>
      <c r="N265" s="6">
        <v>394.914</v>
      </c>
      <c r="O265" s="6">
        <v>395.039</v>
      </c>
      <c r="P265" s="6">
        <v>882.6200056697995</v>
      </c>
      <c r="Q265" s="6">
        <v>882.6200056697995</v>
      </c>
      <c r="R265" s="6">
        <v>88.02238405235266</v>
      </c>
      <c r="S265" s="6">
        <v>88.13058768607833</v>
      </c>
      <c r="T265" s="6">
        <v>6.912034146451552</v>
      </c>
      <c r="U265" s="6">
        <v>6.928830512725852</v>
      </c>
      <c r="V265" s="6">
        <v>59.449084685113235</v>
      </c>
      <c r="W265" s="6">
        <v>59.539765952993406</v>
      </c>
      <c r="X265" s="6">
        <v>17.548768220913303</v>
      </c>
      <c r="Y265" s="6">
        <v>17.583086953033103</v>
      </c>
    </row>
    <row r="266" spans="12:25" ht="12.75">
      <c r="L266" s="6"/>
      <c r="M266" s="6">
        <v>165</v>
      </c>
      <c r="N266" s="6">
        <v>389.942</v>
      </c>
      <c r="O266" s="6">
        <v>390.067</v>
      </c>
      <c r="P266" s="6">
        <v>883.7681578143662</v>
      </c>
      <c r="Q266" s="6">
        <v>883.7681578143662</v>
      </c>
      <c r="R266" s="6">
        <v>82.72608429316018</v>
      </c>
      <c r="S266" s="6">
        <v>82.83342313649533</v>
      </c>
      <c r="T266" s="6">
        <v>6.995101470492201</v>
      </c>
      <c r="U266" s="6">
        <v>7.012762627157032</v>
      </c>
      <c r="V266" s="6">
        <v>54.546177496687825</v>
      </c>
      <c r="W266" s="6">
        <v>54.63477848788553</v>
      </c>
      <c r="X266" s="6">
        <v>18.07504161363202</v>
      </c>
      <c r="Y266" s="6">
        <v>18.11144062243428</v>
      </c>
    </row>
    <row r="267" spans="12:25" ht="12.75">
      <c r="L267" s="6"/>
      <c r="M267" s="6">
        <v>180</v>
      </c>
      <c r="N267" s="6">
        <v>369.03</v>
      </c>
      <c r="O267" s="6">
        <v>369.155</v>
      </c>
      <c r="P267" s="6">
        <v>884.9178035273299</v>
      </c>
      <c r="Q267" s="6">
        <v>884.9178035273299</v>
      </c>
      <c r="R267" s="6">
        <v>64.24613791346805</v>
      </c>
      <c r="S267" s="6">
        <v>64.34629159971334</v>
      </c>
      <c r="T267" s="6">
        <v>9.828732853875113</v>
      </c>
      <c r="U267" s="6">
        <v>9.853579167629778</v>
      </c>
      <c r="V267" s="6">
        <v>39.24354430276394</v>
      </c>
      <c r="W267" s="6">
        <v>39.32085867296949</v>
      </c>
      <c r="X267" s="6">
        <v>24.132980083901472</v>
      </c>
      <c r="Y267" s="6">
        <v>24.180665713695912</v>
      </c>
    </row>
    <row r="268" spans="12:25" ht="12.75">
      <c r="L268" s="6"/>
      <c r="M268" s="6">
        <v>195</v>
      </c>
      <c r="N268" s="6">
        <v>370.155</v>
      </c>
      <c r="O268" s="6">
        <v>370.28</v>
      </c>
      <c r="P268" s="6">
        <v>886.0689447515921</v>
      </c>
      <c r="Q268" s="6">
        <v>886.0689447515921</v>
      </c>
      <c r="R268" s="6">
        <v>63.9858065849699</v>
      </c>
      <c r="S268" s="6">
        <v>64.08713787580572</v>
      </c>
      <c r="T268" s="6">
        <v>8.853873787482952</v>
      </c>
      <c r="U268" s="6">
        <v>8.877542496647129</v>
      </c>
      <c r="V268" s="6">
        <v>38.500102662949814</v>
      </c>
      <c r="W268" s="6">
        <v>38.57799000163629</v>
      </c>
      <c r="X268" s="6">
        <v>22.72556790227315</v>
      </c>
      <c r="Y268" s="6">
        <v>22.772680563586675</v>
      </c>
    </row>
    <row r="269" spans="12:25" ht="12.75">
      <c r="L269" s="6"/>
      <c r="M269" s="6">
        <v>210</v>
      </c>
      <c r="N269" s="6">
        <v>351.448</v>
      </c>
      <c r="O269" s="6">
        <v>351.573</v>
      </c>
      <c r="P269" s="6">
        <v>887.2215834325818</v>
      </c>
      <c r="Q269" s="6">
        <v>887.2215834325818</v>
      </c>
      <c r="R269" s="6">
        <v>48.20972281100148</v>
      </c>
      <c r="S269" s="6">
        <v>48.302221171743895</v>
      </c>
      <c r="T269" s="6">
        <v>12.18578416999529</v>
      </c>
      <c r="U269" s="6">
        <v>12.218285809252857</v>
      </c>
      <c r="V269" s="6">
        <v>26.296684484972275</v>
      </c>
      <c r="W269" s="6">
        <v>26.361747237682255</v>
      </c>
      <c r="X269" s="6">
        <v>29.677380610715023</v>
      </c>
      <c r="Y269" s="6">
        <v>29.737317858005042</v>
      </c>
    </row>
    <row r="270" spans="12:25" ht="12.75">
      <c r="L270" s="6"/>
      <c r="M270" s="6">
        <v>225</v>
      </c>
      <c r="N270" s="6">
        <v>346.627</v>
      </c>
      <c r="O270" s="6">
        <v>346.752</v>
      </c>
      <c r="P270" s="6">
        <v>888.3757215182588</v>
      </c>
      <c r="Q270" s="6">
        <v>888.3757215182588</v>
      </c>
      <c r="R270" s="6">
        <v>43.348834091556974</v>
      </c>
      <c r="S270" s="6">
        <v>43.438949441358815</v>
      </c>
      <c r="T270" s="6">
        <v>12.553872647850827</v>
      </c>
      <c r="U270" s="6">
        <v>12.588757298048954</v>
      </c>
      <c r="V270" s="6">
        <v>22.393135088678516</v>
      </c>
      <c r="W270" s="6">
        <v>22.45388269068085</v>
      </c>
      <c r="X270" s="6">
        <v>31.052171297984366</v>
      </c>
      <c r="Y270" s="6">
        <v>31.116423695982032</v>
      </c>
    </row>
    <row r="271" spans="12:25" ht="12.75">
      <c r="L271" s="6"/>
      <c r="M271" s="6">
        <v>240</v>
      </c>
      <c r="N271" s="6">
        <v>318.723</v>
      </c>
      <c r="O271" s="6">
        <v>318.848</v>
      </c>
      <c r="P271" s="6">
        <v>889.5313609591166</v>
      </c>
      <c r="Q271" s="6">
        <v>889.5313609591166</v>
      </c>
      <c r="R271" s="6">
        <v>24.005221508854614</v>
      </c>
      <c r="S271" s="6">
        <v>24.07437584211534</v>
      </c>
      <c r="T271" s="6">
        <v>21.50419307202345</v>
      </c>
      <c r="U271" s="6">
        <v>21.560038738762724</v>
      </c>
      <c r="V271" s="6">
        <v>10.011627387929247</v>
      </c>
      <c r="W271" s="6">
        <v>10.04929895026433</v>
      </c>
      <c r="X271" s="6">
        <v>47.01384333391097</v>
      </c>
      <c r="Y271" s="6">
        <v>47.101171771575856</v>
      </c>
    </row>
    <row r="272" spans="12:25" ht="12.75">
      <c r="L272" s="6"/>
      <c r="M272" s="6">
        <v>255</v>
      </c>
      <c r="N272" s="6">
        <v>316.46</v>
      </c>
      <c r="O272" s="6">
        <v>316.585</v>
      </c>
      <c r="P272" s="6">
        <v>890.688503708186</v>
      </c>
      <c r="Q272" s="6">
        <v>890.688503708186</v>
      </c>
      <c r="R272" s="6">
        <v>21.28587041914459</v>
      </c>
      <c r="S272" s="6">
        <v>21.352441199358566</v>
      </c>
      <c r="T272" s="6">
        <v>21.456686962269202</v>
      </c>
      <c r="U272" s="6">
        <v>21.515116182055227</v>
      </c>
      <c r="V272" s="6">
        <v>8.148650066118</v>
      </c>
      <c r="W272" s="6">
        <v>8.182422362618128</v>
      </c>
      <c r="X272" s="6">
        <v>47.87282384589258</v>
      </c>
      <c r="Y272" s="6">
        <v>47.96405154939247</v>
      </c>
    </row>
    <row r="273" spans="12:25" ht="12.75">
      <c r="L273" s="6"/>
      <c r="M273" s="6">
        <v>270</v>
      </c>
      <c r="N273" s="6">
        <v>322.948</v>
      </c>
      <c r="O273" s="6">
        <v>323.073</v>
      </c>
      <c r="P273" s="6">
        <v>891.8471517210388</v>
      </c>
      <c r="Q273" s="6">
        <v>891.8471517210388</v>
      </c>
      <c r="R273" s="6">
        <v>23.303195389241125</v>
      </c>
      <c r="S273" s="6">
        <v>23.375390165573844</v>
      </c>
      <c r="T273" s="6">
        <v>17.403599666387674</v>
      </c>
      <c r="U273" s="6">
        <v>17.456404890054955</v>
      </c>
      <c r="V273" s="6">
        <v>8.682973743399009</v>
      </c>
      <c r="W273" s="6">
        <v>8.719529162450309</v>
      </c>
      <c r="X273" s="6">
        <v>42.385389850865856</v>
      </c>
      <c r="Y273" s="6">
        <v>42.473834431814545</v>
      </c>
    </row>
    <row r="274" spans="12:25" ht="12.75">
      <c r="L274" s="6"/>
      <c r="M274" s="6">
        <v>285</v>
      </c>
      <c r="N274" s="6">
        <v>347.339</v>
      </c>
      <c r="O274" s="6">
        <v>347.464</v>
      </c>
      <c r="P274" s="6">
        <v>893.0073069557902</v>
      </c>
      <c r="Q274" s="6">
        <v>893.0073069557902</v>
      </c>
      <c r="R274" s="6">
        <v>37.90145462401638</v>
      </c>
      <c r="S274" s="6">
        <v>37.99564306840082</v>
      </c>
      <c r="T274" s="6">
        <v>8.045352208237322</v>
      </c>
      <c r="U274" s="6">
        <v>8.076163763852893</v>
      </c>
      <c r="V274" s="6">
        <v>16.076852140005116</v>
      </c>
      <c r="W274" s="6">
        <v>16.133589185550647</v>
      </c>
      <c r="X274" s="6">
        <v>25.87251196786673</v>
      </c>
      <c r="Y274" s="6">
        <v>25.940774922321197</v>
      </c>
    </row>
    <row r="275" spans="12:25" ht="12.75">
      <c r="L275" s="6"/>
      <c r="M275" s="6">
        <v>300</v>
      </c>
      <c r="N275" s="6">
        <v>339.974</v>
      </c>
      <c r="O275" s="6">
        <v>340.099</v>
      </c>
      <c r="P275" s="6">
        <v>894.1689713731029</v>
      </c>
      <c r="Q275" s="6">
        <v>894.1689713731029</v>
      </c>
      <c r="R275" s="6">
        <v>30.765366105638343</v>
      </c>
      <c r="S275" s="6">
        <v>30.854746960990553</v>
      </c>
      <c r="T275" s="6">
        <v>8.682492338093823</v>
      </c>
      <c r="U275" s="6">
        <v>8.718111482741596</v>
      </c>
      <c r="V275" s="6">
        <v>11.12551504112817</v>
      </c>
      <c r="W275" s="6">
        <v>11.172814167076838</v>
      </c>
      <c r="X275" s="6">
        <v>28.741402716317996</v>
      </c>
      <c r="Y275" s="6">
        <v>28.819103590369327</v>
      </c>
    </row>
    <row r="276" spans="12:25" ht="12.75">
      <c r="L276" s="6"/>
      <c r="M276" s="6">
        <v>315</v>
      </c>
      <c r="N276" s="6">
        <v>345.507</v>
      </c>
      <c r="O276" s="6">
        <v>345.632</v>
      </c>
      <c r="P276" s="6">
        <v>895.3321469361902</v>
      </c>
      <c r="Q276" s="6">
        <v>895.3321469361902</v>
      </c>
      <c r="R276" s="6">
        <v>33.01821216412057</v>
      </c>
      <c r="S276" s="6">
        <v>33.11465438155404</v>
      </c>
      <c r="T276" s="6">
        <v>5.822973292199368</v>
      </c>
      <c r="U276" s="6">
        <v>5.8515310747659175</v>
      </c>
      <c r="V276" s="6">
        <v>11.266164010304626</v>
      </c>
      <c r="W276" s="6">
        <v>11.316926360243784</v>
      </c>
      <c r="X276" s="6">
        <v>23.817785134719784</v>
      </c>
      <c r="Y276" s="6">
        <v>23.89202278478063</v>
      </c>
    </row>
    <row r="277" spans="12:25" ht="12.75">
      <c r="L277" s="6"/>
      <c r="M277" s="6">
        <v>330</v>
      </c>
      <c r="N277" s="6">
        <v>359.217</v>
      </c>
      <c r="O277" s="6">
        <v>359.342</v>
      </c>
      <c r="P277" s="6">
        <v>896.4968356108187</v>
      </c>
      <c r="Q277" s="6">
        <v>896.4968356108187</v>
      </c>
      <c r="R277" s="6">
        <v>42.64480472610472</v>
      </c>
      <c r="S277" s="6">
        <v>42.75550761392415</v>
      </c>
      <c r="T277" s="6">
        <v>2.167938053326362</v>
      </c>
      <c r="U277" s="6">
        <v>2.1822351655069387</v>
      </c>
      <c r="V277" s="6">
        <v>15.176504525849802</v>
      </c>
      <c r="W277" s="6">
        <v>15.242500625548011</v>
      </c>
      <c r="X277" s="6">
        <v>14.499234869875458</v>
      </c>
      <c r="Y277" s="6">
        <v>14.55823877017725</v>
      </c>
    </row>
    <row r="278" spans="12:25" ht="12.75">
      <c r="L278" s="6"/>
      <c r="M278" s="6">
        <v>345</v>
      </c>
      <c r="N278" s="6">
        <v>372.749</v>
      </c>
      <c r="O278" s="6">
        <v>372.874</v>
      </c>
      <c r="P278" s="6">
        <v>897.6630393653128</v>
      </c>
      <c r="Q278" s="6">
        <v>897.6630393653128</v>
      </c>
      <c r="R278" s="6">
        <v>53.96807150721141</v>
      </c>
      <c r="S278" s="6">
        <v>54.08925685935695</v>
      </c>
      <c r="T278" s="6">
        <v>0.3843375225792112</v>
      </c>
      <c r="U278" s="6">
        <v>0.38815217043367195</v>
      </c>
      <c r="V278" s="6">
        <v>20.407661981358302</v>
      </c>
      <c r="W278" s="6">
        <v>20.493439970219214</v>
      </c>
      <c r="X278" s="6">
        <v>6.684655716344295</v>
      </c>
      <c r="Y278" s="6">
        <v>6.723877727483369</v>
      </c>
    </row>
    <row r="279" spans="12:25" ht="12.75">
      <c r="L279" s="6"/>
      <c r="M279" s="6">
        <v>360</v>
      </c>
      <c r="N279" s="6">
        <v>386.482</v>
      </c>
      <c r="O279" s="6">
        <v>386.607</v>
      </c>
      <c r="P279" s="6">
        <v>898.830760170557</v>
      </c>
      <c r="Q279" s="6">
        <v>898.830760170557</v>
      </c>
      <c r="R279" s="6">
        <v>66.90212543353906</v>
      </c>
      <c r="S279" s="6">
        <v>67.02703969822001</v>
      </c>
      <c r="T279" s="6">
        <v>0.004309981084743157</v>
      </c>
      <c r="U279" s="6">
        <v>0.0043957164037458675</v>
      </c>
      <c r="V279" s="6">
        <v>28.192101413577625</v>
      </c>
      <c r="W279" s="6">
        <v>28.3036047657628</v>
      </c>
      <c r="X279" s="6">
        <v>1.2289088339856271</v>
      </c>
      <c r="Y279" s="6">
        <v>1.2424054818004544</v>
      </c>
    </row>
    <row r="280" spans="12:25" ht="12.75">
      <c r="L280" s="6"/>
      <c r="M280" s="6">
        <v>375</v>
      </c>
      <c r="N280" s="6">
        <v>361.528</v>
      </c>
      <c r="O280" s="6">
        <v>361.653</v>
      </c>
      <c r="P280" s="6">
        <v>900</v>
      </c>
      <c r="Q280" s="6">
        <v>900</v>
      </c>
      <c r="R280" s="6">
        <v>41.52800000000002</v>
      </c>
      <c r="S280" s="6">
        <v>41.65300000000002</v>
      </c>
      <c r="T280" s="6">
        <v>0</v>
      </c>
      <c r="U280" s="6">
        <v>0</v>
      </c>
      <c r="V280" s="6">
        <v>1.52800000000002</v>
      </c>
      <c r="W280" s="6">
        <v>1.65300000000002</v>
      </c>
      <c r="X280" s="6">
        <v>0</v>
      </c>
      <c r="Y280" s="6">
        <v>0</v>
      </c>
    </row>
    <row r="281" spans="12:25" ht="12.75">
      <c r="L281" s="6" t="s">
        <v>62</v>
      </c>
      <c r="M281" s="6">
        <v>0</v>
      </c>
      <c r="N281" s="6">
        <v>346.826</v>
      </c>
      <c r="O281" s="6">
        <v>346.951</v>
      </c>
      <c r="P281" s="6">
        <v>871.2202048481754</v>
      </c>
      <c r="Q281" s="6">
        <v>871.2202048481754</v>
      </c>
      <c r="R281" s="6">
        <v>60.39482063301759</v>
      </c>
      <c r="S281" s="6">
        <v>60.482445533518145</v>
      </c>
      <c r="T281" s="6">
        <v>23.298629479536075</v>
      </c>
      <c r="U281" s="6">
        <v>23.336004579035517</v>
      </c>
      <c r="V281" s="6">
        <v>40.6197679377331</v>
      </c>
      <c r="W281" s="6">
        <v>40.68896168752782</v>
      </c>
      <c r="X281" s="6">
        <v>42.22604362679796</v>
      </c>
      <c r="Y281" s="6">
        <v>42.28184987700324</v>
      </c>
    </row>
    <row r="282" spans="12:25" ht="12.75">
      <c r="L282" s="6"/>
      <c r="M282" s="6">
        <v>15</v>
      </c>
      <c r="N282" s="6">
        <v>365.956</v>
      </c>
      <c r="O282" s="6">
        <v>366.081</v>
      </c>
      <c r="P282" s="6">
        <v>872.3535276146667</v>
      </c>
      <c r="Q282" s="6">
        <v>872.3535276146667</v>
      </c>
      <c r="R282" s="6">
        <v>73.42607149270555</v>
      </c>
      <c r="S282" s="6">
        <v>73.52122324355426</v>
      </c>
      <c r="T282" s="6">
        <v>17.61036639543568</v>
      </c>
      <c r="U282" s="6">
        <v>17.640214644587015</v>
      </c>
      <c r="V282" s="6">
        <v>50.81597956523641</v>
      </c>
      <c r="W282" s="6">
        <v>50.89367061527869</v>
      </c>
      <c r="X282" s="6">
        <v>33.75408166114536</v>
      </c>
      <c r="Y282" s="6">
        <v>33.80139061110308</v>
      </c>
    </row>
    <row r="283" spans="12:25" ht="12.75">
      <c r="L283" s="6"/>
      <c r="M283" s="6">
        <v>30</v>
      </c>
      <c r="N283" s="6">
        <v>354.136</v>
      </c>
      <c r="O283" s="6">
        <v>354.261</v>
      </c>
      <c r="P283" s="6">
        <v>873.4883246588272</v>
      </c>
      <c r="Q283" s="6">
        <v>873.4883246588272</v>
      </c>
      <c r="R283" s="6">
        <v>63.65814691422533</v>
      </c>
      <c r="S283" s="6">
        <v>63.74889208298414</v>
      </c>
      <c r="T283" s="6">
        <v>20.06151862834486</v>
      </c>
      <c r="U283" s="6">
        <v>20.09577345958607</v>
      </c>
      <c r="V283" s="6">
        <v>42.6488840829253</v>
      </c>
      <c r="W283" s="6">
        <v>42.720865986895575</v>
      </c>
      <c r="X283" s="6">
        <v>37.85519585042644</v>
      </c>
      <c r="Y283" s="6">
        <v>37.908213946456165</v>
      </c>
    </row>
    <row r="284" spans="12:25" ht="12.75">
      <c r="L284" s="6"/>
      <c r="M284" s="6">
        <v>45</v>
      </c>
      <c r="N284" s="6">
        <v>355.687</v>
      </c>
      <c r="O284" s="6">
        <v>355.812</v>
      </c>
      <c r="P284" s="6">
        <v>874.6245978984642</v>
      </c>
      <c r="Q284" s="6">
        <v>874.6245978984642</v>
      </c>
      <c r="R284" s="6">
        <v>63.79103128884494</v>
      </c>
      <c r="S284" s="6">
        <v>63.882522173167175</v>
      </c>
      <c r="T284" s="6">
        <v>19.048156981510065</v>
      </c>
      <c r="U284" s="6">
        <v>19.081666097187817</v>
      </c>
      <c r="V284" s="6">
        <v>42.45458554383718</v>
      </c>
      <c r="W284" s="6">
        <v>42.52699847215036</v>
      </c>
      <c r="X284" s="6">
        <v>36.564837631536086</v>
      </c>
      <c r="Y284" s="6">
        <v>36.61742470322291</v>
      </c>
    </row>
    <row r="285" spans="12:25" ht="12.75">
      <c r="L285" s="6"/>
      <c r="M285" s="6">
        <v>60</v>
      </c>
      <c r="N285" s="6">
        <v>377.215</v>
      </c>
      <c r="O285" s="6">
        <v>377.34</v>
      </c>
      <c r="P285" s="6">
        <v>875.76234925388</v>
      </c>
      <c r="Q285" s="6">
        <v>875.76234925388</v>
      </c>
      <c r="R285" s="6">
        <v>79.28107895932288</v>
      </c>
      <c r="S285" s="6">
        <v>79.38086811259149</v>
      </c>
      <c r="T285" s="6">
        <v>13.423036736193268</v>
      </c>
      <c r="U285" s="6">
        <v>13.448247582924676</v>
      </c>
      <c r="V285" s="6">
        <v>54.6538054186237</v>
      </c>
      <c r="W285" s="6">
        <v>54.736066870267415</v>
      </c>
      <c r="X285" s="6">
        <v>27.70100657181947</v>
      </c>
      <c r="Y285" s="6">
        <v>27.743745120175753</v>
      </c>
    </row>
    <row r="286" spans="12:25" ht="12.75">
      <c r="L286" s="6"/>
      <c r="M286" s="6">
        <v>75</v>
      </c>
      <c r="N286" s="6">
        <v>346.547</v>
      </c>
      <c r="O286" s="6">
        <v>346.672</v>
      </c>
      <c r="P286" s="6">
        <v>876.9015806478744</v>
      </c>
      <c r="Q286" s="6">
        <v>876.9015806478744</v>
      </c>
      <c r="R286" s="6">
        <v>55.18295528588652</v>
      </c>
      <c r="S286" s="6">
        <v>55.27064401547312</v>
      </c>
      <c r="T286" s="6">
        <v>20.385872690272898</v>
      </c>
      <c r="U286" s="6">
        <v>20.423183960686274</v>
      </c>
      <c r="V286" s="6">
        <v>35.13401792938496</v>
      </c>
      <c r="W286" s="6">
        <v>35.2009883267</v>
      </c>
      <c r="X286" s="6">
        <v>39.28962058584973</v>
      </c>
      <c r="Y286" s="6">
        <v>39.34765018853469</v>
      </c>
    </row>
    <row r="287" spans="12:25" ht="12.75">
      <c r="L287" s="6"/>
      <c r="M287" s="6">
        <v>90</v>
      </c>
      <c r="N287" s="6">
        <v>379.378</v>
      </c>
      <c r="O287" s="6">
        <v>379.503</v>
      </c>
      <c r="P287" s="6">
        <v>878.0422940057488</v>
      </c>
      <c r="Q287" s="6">
        <v>878.0422940057488</v>
      </c>
      <c r="R287" s="6">
        <v>79.02969596698571</v>
      </c>
      <c r="S287" s="6">
        <v>79.13090346390207</v>
      </c>
      <c r="T287" s="6">
        <v>11.820719110390508</v>
      </c>
      <c r="U287" s="6">
        <v>11.844511613474202</v>
      </c>
      <c r="V287" s="6">
        <v>53.71706993350458</v>
      </c>
      <c r="W287" s="6">
        <v>53.800202422020526</v>
      </c>
      <c r="X287" s="6">
        <v>25.514120024320075</v>
      </c>
      <c r="Y287" s="6">
        <v>25.555987535804128</v>
      </c>
    </row>
    <row r="288" spans="12:25" ht="12.75">
      <c r="L288" s="6"/>
      <c r="M288" s="6">
        <v>105</v>
      </c>
      <c r="N288" s="6">
        <v>337.093</v>
      </c>
      <c r="O288" s="6">
        <v>337.218</v>
      </c>
      <c r="P288" s="6">
        <v>879.184491255309</v>
      </c>
      <c r="Q288" s="6">
        <v>879.184491255309</v>
      </c>
      <c r="R288" s="6">
        <v>46.57358060823476</v>
      </c>
      <c r="S288" s="6">
        <v>46.656624196723634</v>
      </c>
      <c r="T288" s="6">
        <v>22.03755442083349</v>
      </c>
      <c r="U288" s="6">
        <v>22.079510832344628</v>
      </c>
      <c r="V288" s="6">
        <v>28.06808166268067</v>
      </c>
      <c r="W288" s="6">
        <v>28.128671146789795</v>
      </c>
      <c r="X288" s="6">
        <v>42.58446764891337</v>
      </c>
      <c r="Y288" s="6">
        <v>42.648878164804245</v>
      </c>
    </row>
    <row r="289" spans="12:25" ht="12.75">
      <c r="L289" s="6"/>
      <c r="M289" s="6">
        <v>120</v>
      </c>
      <c r="N289" s="6">
        <v>355.22</v>
      </c>
      <c r="O289" s="6">
        <v>355.345</v>
      </c>
      <c r="P289" s="6">
        <v>880.3281743268687</v>
      </c>
      <c r="Q289" s="6">
        <v>880.3281743268687</v>
      </c>
      <c r="R289" s="6">
        <v>58.17958387717185</v>
      </c>
      <c r="S289" s="6">
        <v>58.27177747084922</v>
      </c>
      <c r="T289" s="6">
        <v>15.932350564846978</v>
      </c>
      <c r="U289" s="6">
        <v>15.965156971169616</v>
      </c>
      <c r="V289" s="6">
        <v>36.374746653174995</v>
      </c>
      <c r="W289" s="6">
        <v>36.44517585698991</v>
      </c>
      <c r="X289" s="6">
        <v>33.23144558773736</v>
      </c>
      <c r="Y289" s="6">
        <v>33.286016383922444</v>
      </c>
    </row>
    <row r="290" spans="12:25" ht="12.75">
      <c r="L290" s="6"/>
      <c r="M290" s="6">
        <v>135</v>
      </c>
      <c r="N290" s="6">
        <v>360.688</v>
      </c>
      <c r="O290" s="6">
        <v>360.813</v>
      </c>
      <c r="P290" s="6">
        <v>881.4733451532526</v>
      </c>
      <c r="Q290" s="6">
        <v>881.4733451532526</v>
      </c>
      <c r="R290" s="6">
        <v>61.159027928461356</v>
      </c>
      <c r="S290" s="6">
        <v>61.25401974304701</v>
      </c>
      <c r="T290" s="6">
        <v>13.853764686425734</v>
      </c>
      <c r="U290" s="6">
        <v>13.883772871840092</v>
      </c>
      <c r="V290" s="6">
        <v>38.258241287193464</v>
      </c>
      <c r="W290" s="6">
        <v>38.33139601899649</v>
      </c>
      <c r="X290" s="6">
        <v>30.107734080297522</v>
      </c>
      <c r="Y290" s="6">
        <v>30.159579348494493</v>
      </c>
    </row>
    <row r="291" spans="12:25" ht="12.75">
      <c r="L291" s="6"/>
      <c r="M291" s="6">
        <v>150</v>
      </c>
      <c r="N291" s="6">
        <v>356.437</v>
      </c>
      <c r="O291" s="6">
        <v>356.562</v>
      </c>
      <c r="P291" s="6">
        <v>882.6200056697995</v>
      </c>
      <c r="Q291" s="6">
        <v>882.6200056697995</v>
      </c>
      <c r="R291" s="6">
        <v>56.82009338380631</v>
      </c>
      <c r="S291" s="6">
        <v>56.91346125261715</v>
      </c>
      <c r="T291" s="6">
        <v>14.171907712990341</v>
      </c>
      <c r="U291" s="6">
        <v>14.203539844179478</v>
      </c>
      <c r="V291" s="6">
        <v>34.52723454813427</v>
      </c>
      <c r="W291" s="6">
        <v>34.597582383170774</v>
      </c>
      <c r="X291" s="6">
        <v>31.08358465109062</v>
      </c>
      <c r="Y291" s="6">
        <v>31.138236816054114</v>
      </c>
    </row>
    <row r="292" spans="12:25" ht="12.75">
      <c r="L292" s="6"/>
      <c r="M292" s="6">
        <v>165</v>
      </c>
      <c r="N292" s="6">
        <v>349.094</v>
      </c>
      <c r="O292" s="6">
        <v>349.219</v>
      </c>
      <c r="P292" s="6">
        <v>883.7681578143662</v>
      </c>
      <c r="Q292" s="6">
        <v>883.7681578143662</v>
      </c>
      <c r="R292" s="6">
        <v>50.2553743198126</v>
      </c>
      <c r="S292" s="6">
        <v>50.345327492662875</v>
      </c>
      <c r="T292" s="6">
        <v>15.355005826659736</v>
      </c>
      <c r="U292" s="6">
        <v>15.390052653809477</v>
      </c>
      <c r="V292" s="6">
        <v>29.23200893412598</v>
      </c>
      <c r="W292" s="6">
        <v>29.297352963702828</v>
      </c>
      <c r="X292" s="6">
        <v>33.58561608944931</v>
      </c>
      <c r="Y292" s="6">
        <v>33.64527205987246</v>
      </c>
    </row>
    <row r="293" spans="12:25" ht="12.75">
      <c r="L293" s="6"/>
      <c r="M293" s="6">
        <v>180</v>
      </c>
      <c r="N293" s="6">
        <v>348.164</v>
      </c>
      <c r="O293" s="6">
        <v>348.289</v>
      </c>
      <c r="P293" s="6">
        <v>884.9178035273299</v>
      </c>
      <c r="Q293" s="6">
        <v>884.9178035273299</v>
      </c>
      <c r="R293" s="6">
        <v>48.36478629419637</v>
      </c>
      <c r="S293" s="6">
        <v>48.45454136285784</v>
      </c>
      <c r="T293" s="6">
        <v>14.802982617019591</v>
      </c>
      <c r="U293" s="6">
        <v>14.838227548358125</v>
      </c>
      <c r="V293" s="6">
        <v>27.418194918210336</v>
      </c>
      <c r="W293" s="6">
        <v>27.482318510772977</v>
      </c>
      <c r="X293" s="6">
        <v>33.16043992170494</v>
      </c>
      <c r="Y293" s="6">
        <v>33.221316329142304</v>
      </c>
    </row>
    <row r="294" spans="12:25" ht="12.75">
      <c r="L294" s="6"/>
      <c r="M294" s="6">
        <v>195</v>
      </c>
      <c r="N294" s="6">
        <v>340.584</v>
      </c>
      <c r="O294" s="6">
        <v>340.709</v>
      </c>
      <c r="P294" s="6">
        <v>886.0689447515921</v>
      </c>
      <c r="Q294" s="6">
        <v>886.0689447515921</v>
      </c>
      <c r="R294" s="6">
        <v>41.77975171587944</v>
      </c>
      <c r="S294" s="6">
        <v>41.8652911543436</v>
      </c>
      <c r="T294" s="6">
        <v>16.203027066020816</v>
      </c>
      <c r="U294" s="6">
        <v>16.242487627556653</v>
      </c>
      <c r="V294" s="6">
        <v>22.366242949061007</v>
      </c>
      <c r="W294" s="6">
        <v>22.42441593099554</v>
      </c>
      <c r="X294" s="6">
        <v>36.14299383163237</v>
      </c>
      <c r="Y294" s="6">
        <v>36.209820849697834</v>
      </c>
    </row>
    <row r="295" spans="12:25" ht="12.75">
      <c r="L295" s="6"/>
      <c r="M295" s="6">
        <v>210</v>
      </c>
      <c r="N295" s="6">
        <v>346.985</v>
      </c>
      <c r="O295" s="6">
        <v>347.11</v>
      </c>
      <c r="P295" s="6">
        <v>887.2215834325818</v>
      </c>
      <c r="Q295" s="6">
        <v>887.2215834325818</v>
      </c>
      <c r="R295" s="6">
        <v>44.95549411731138</v>
      </c>
      <c r="S295" s="6">
        <v>45.04533645439808</v>
      </c>
      <c r="T295" s="6">
        <v>13.391899452649398</v>
      </c>
      <c r="U295" s="6">
        <v>13.427057115562697</v>
      </c>
      <c r="V295" s="6">
        <v>24.0402886781177</v>
      </c>
      <c r="W295" s="6">
        <v>24.102153676590497</v>
      </c>
      <c r="X295" s="6">
        <v>31.88078704962323</v>
      </c>
      <c r="Y295" s="6">
        <v>31.943922051150434</v>
      </c>
    </row>
    <row r="296" spans="12:25" ht="12.75">
      <c r="L296" s="6"/>
      <c r="M296" s="6">
        <v>225</v>
      </c>
      <c r="N296" s="6">
        <v>325.407</v>
      </c>
      <c r="O296" s="6">
        <v>325.532</v>
      </c>
      <c r="P296" s="6">
        <v>888.3757215182588</v>
      </c>
      <c r="Q296" s="6">
        <v>888.3757215182588</v>
      </c>
      <c r="R296" s="6">
        <v>29.300678227724447</v>
      </c>
      <c r="S296" s="6">
        <v>29.37564662630011</v>
      </c>
      <c r="T296" s="6">
        <v>19.71056983279213</v>
      </c>
      <c r="U296" s="6">
        <v>19.76060143421647</v>
      </c>
      <c r="V296" s="6">
        <v>13.46436540361924</v>
      </c>
      <c r="W296" s="6">
        <v>13.50891735815762</v>
      </c>
      <c r="X296" s="6">
        <v>43.327205965461175</v>
      </c>
      <c r="Y296" s="6">
        <v>43.40765401092278</v>
      </c>
    </row>
    <row r="297" spans="12:25" ht="12.75">
      <c r="L297" s="6"/>
      <c r="M297" s="6">
        <v>240</v>
      </c>
      <c r="N297" s="6">
        <v>320.251</v>
      </c>
      <c r="O297" s="6">
        <v>320.376</v>
      </c>
      <c r="P297" s="6">
        <v>889.5313609591166</v>
      </c>
      <c r="Q297" s="6">
        <v>889.5313609591166</v>
      </c>
      <c r="R297" s="6">
        <v>24.857927613325394</v>
      </c>
      <c r="S297" s="6">
        <v>24.928391966352642</v>
      </c>
      <c r="T297" s="6">
        <v>20.83020919626079</v>
      </c>
      <c r="U297" s="6">
        <v>20.88474484323354</v>
      </c>
      <c r="V297" s="6">
        <v>10.478651145603251</v>
      </c>
      <c r="W297" s="6">
        <v>10.517487499217635</v>
      </c>
      <c r="X297" s="6">
        <v>45.9540318828643</v>
      </c>
      <c r="Y297" s="6">
        <v>46.04019552924993</v>
      </c>
    </row>
    <row r="298" spans="12:25" ht="12.75">
      <c r="L298" s="6"/>
      <c r="M298" s="6">
        <v>255</v>
      </c>
      <c r="N298" s="6">
        <v>307.098</v>
      </c>
      <c r="O298" s="6">
        <v>307.223</v>
      </c>
      <c r="P298" s="6">
        <v>890.688503708186</v>
      </c>
      <c r="Q298" s="6">
        <v>890.688503708186</v>
      </c>
      <c r="R298" s="6">
        <v>16.639822621298876</v>
      </c>
      <c r="S298" s="6">
        <v>16.69758427254165</v>
      </c>
      <c r="T298" s="6">
        <v>26.163830035452253</v>
      </c>
      <c r="U298" s="6">
        <v>26.23106838420948</v>
      </c>
      <c r="V298" s="6">
        <v>5.885017982214819</v>
      </c>
      <c r="W298" s="6">
        <v>5.911892857701357</v>
      </c>
      <c r="X298" s="6">
        <v>54.9642943409758</v>
      </c>
      <c r="Y298" s="6">
        <v>55.06241946548924</v>
      </c>
    </row>
    <row r="299" spans="12:25" ht="12.75">
      <c r="L299" s="6"/>
      <c r="M299" s="6">
        <v>270</v>
      </c>
      <c r="N299" s="6">
        <v>309.875</v>
      </c>
      <c r="O299" s="6">
        <v>310</v>
      </c>
      <c r="P299" s="6">
        <v>891.8471517210388</v>
      </c>
      <c r="Q299" s="6">
        <v>891.8471517210388</v>
      </c>
      <c r="R299" s="6">
        <v>16.427783167076637</v>
      </c>
      <c r="S299" s="6">
        <v>16.4870663491605</v>
      </c>
      <c r="T299" s="6">
        <v>23.58827584997431</v>
      </c>
      <c r="U299" s="6">
        <v>23.653992667890446</v>
      </c>
      <c r="V299" s="6">
        <v>5.416140206097878</v>
      </c>
      <c r="W299" s="6">
        <v>5.442386701599335</v>
      </c>
      <c r="X299" s="6">
        <v>52.181247390014846</v>
      </c>
      <c r="Y299" s="6">
        <v>52.28000089451341</v>
      </c>
    </row>
    <row r="300" spans="12:25" ht="12.75">
      <c r="L300" s="6"/>
      <c r="M300" s="6">
        <v>285</v>
      </c>
      <c r="N300" s="6">
        <v>305.404</v>
      </c>
      <c r="O300" s="6">
        <v>305.529</v>
      </c>
      <c r="P300" s="6">
        <v>893.0073069557902</v>
      </c>
      <c r="Q300" s="6">
        <v>893.0073069557902</v>
      </c>
      <c r="R300" s="6">
        <v>12.824113562101326</v>
      </c>
      <c r="S300" s="6">
        <v>12.877209510959686</v>
      </c>
      <c r="T300" s="6">
        <v>24.86191865079621</v>
      </c>
      <c r="U300" s="6">
        <v>24.933822701937853</v>
      </c>
      <c r="V300" s="6">
        <v>3.5549243889305946</v>
      </c>
      <c r="W300" s="6">
        <v>3.575026392958051</v>
      </c>
      <c r="X300" s="6">
        <v>55.248949175274156</v>
      </c>
      <c r="Y300" s="6">
        <v>55.353847171246684</v>
      </c>
    </row>
    <row r="301" spans="12:25" ht="12.75">
      <c r="L301" s="6"/>
      <c r="M301" s="6">
        <v>300</v>
      </c>
      <c r="N301" s="6">
        <v>304.218</v>
      </c>
      <c r="O301" s="6">
        <v>304.343</v>
      </c>
      <c r="P301" s="6">
        <v>894.1689713731029</v>
      </c>
      <c r="Q301" s="6">
        <v>894.1689713731029</v>
      </c>
      <c r="R301" s="6">
        <v>10.671384761621693</v>
      </c>
      <c r="S301" s="6">
        <v>10.721067698849373</v>
      </c>
      <c r="T301" s="6">
        <v>24.30481307595263</v>
      </c>
      <c r="U301" s="6">
        <v>24.380130138724933</v>
      </c>
      <c r="V301" s="6">
        <v>2.4466110100270306</v>
      </c>
      <c r="W301" s="6">
        <v>2.4625609196194134</v>
      </c>
      <c r="X301" s="6">
        <v>55.78714946886052</v>
      </c>
      <c r="Y301" s="6">
        <v>55.896199559268155</v>
      </c>
    </row>
    <row r="302" spans="12:25" ht="12.75">
      <c r="L302" s="6"/>
      <c r="M302" s="6">
        <v>315</v>
      </c>
      <c r="N302" s="6">
        <v>301.627</v>
      </c>
      <c r="O302" s="6">
        <v>301.752</v>
      </c>
      <c r="P302" s="6">
        <v>895.3321469361902</v>
      </c>
      <c r="Q302" s="6">
        <v>895.3321469361902</v>
      </c>
      <c r="R302" s="6">
        <v>7.945271350221553</v>
      </c>
      <c r="S302" s="6">
        <v>7.988912043022849</v>
      </c>
      <c r="T302" s="6">
        <v>24.57723095366819</v>
      </c>
      <c r="U302" s="6">
        <v>24.65859026086691</v>
      </c>
      <c r="V302" s="6">
        <v>1.348741234664222</v>
      </c>
      <c r="W302" s="6">
        <v>1.3594245614736635</v>
      </c>
      <c r="X302" s="6">
        <v>57.740283335949634</v>
      </c>
      <c r="Y302" s="6">
        <v>57.85460000914022</v>
      </c>
    </row>
    <row r="303" spans="12:25" ht="12.75">
      <c r="L303" s="6"/>
      <c r="M303" s="6">
        <v>330</v>
      </c>
      <c r="N303" s="6">
        <v>289.541</v>
      </c>
      <c r="O303" s="6">
        <v>289.666</v>
      </c>
      <c r="P303" s="6">
        <v>896.4968356108187</v>
      </c>
      <c r="Q303" s="6">
        <v>896.4968356108187</v>
      </c>
      <c r="R303" s="6">
        <v>3.0258632953999642</v>
      </c>
      <c r="S303" s="6">
        <v>3.0498512898331236</v>
      </c>
      <c r="T303" s="6">
        <v>32.13828172923534</v>
      </c>
      <c r="U303" s="6">
        <v>32.23929373480217</v>
      </c>
      <c r="V303" s="6">
        <v>0.24260038691835936</v>
      </c>
      <c r="W303" s="6">
        <v>0.24541557906474692</v>
      </c>
      <c r="X303" s="6">
        <v>69.17814982339219</v>
      </c>
      <c r="Y303" s="6">
        <v>69.3003346312458</v>
      </c>
    </row>
    <row r="304" spans="12:25" ht="12.75">
      <c r="L304" s="6"/>
      <c r="M304" s="6">
        <v>345</v>
      </c>
      <c r="N304" s="6">
        <v>306.653</v>
      </c>
      <c r="O304" s="6">
        <v>306.778</v>
      </c>
      <c r="P304" s="6">
        <v>897.6630393653128</v>
      </c>
      <c r="Q304" s="6">
        <v>897.6630393653128</v>
      </c>
      <c r="R304" s="6">
        <v>5.4859787790228</v>
      </c>
      <c r="S304" s="6">
        <v>5.527832418235395</v>
      </c>
      <c r="T304" s="6">
        <v>17.918913081457678</v>
      </c>
      <c r="U304" s="6">
        <v>18.00205944224507</v>
      </c>
      <c r="V304" s="6">
        <v>0.34529173912869204</v>
      </c>
      <c r="W304" s="6">
        <v>0.349639967149434</v>
      </c>
      <c r="X304" s="6">
        <v>52.6368557132745</v>
      </c>
      <c r="Y304" s="6">
        <v>52.75750748525378</v>
      </c>
    </row>
    <row r="305" spans="12:25" ht="12.75">
      <c r="L305" s="6"/>
      <c r="M305" s="6">
        <v>360</v>
      </c>
      <c r="N305" s="6">
        <v>312.116</v>
      </c>
      <c r="O305" s="6">
        <v>312.241</v>
      </c>
      <c r="P305" s="6">
        <v>898.830760170557</v>
      </c>
      <c r="Q305" s="6">
        <v>898.830760170557</v>
      </c>
      <c r="R305" s="6">
        <v>4.404508461032317</v>
      </c>
      <c r="S305" s="6">
        <v>4.449400721645447</v>
      </c>
      <c r="T305" s="6">
        <v>11.792671004510213</v>
      </c>
      <c r="U305" s="6">
        <v>11.872778743897053</v>
      </c>
      <c r="V305" s="6">
        <v>0.06214130532162614</v>
      </c>
      <c r="W305" s="6">
        <v>0.06339989349422313</v>
      </c>
      <c r="X305" s="6">
        <v>47.3547039617171</v>
      </c>
      <c r="Y305" s="6">
        <v>47.47844537354451</v>
      </c>
    </row>
    <row r="306" spans="12:25" ht="12.75">
      <c r="L306" s="6"/>
      <c r="M306" s="6">
        <v>375</v>
      </c>
      <c r="N306" s="6">
        <v>330.154</v>
      </c>
      <c r="O306" s="6">
        <v>330.279</v>
      </c>
      <c r="P306" s="6">
        <v>900</v>
      </c>
      <c r="Q306" s="6">
        <v>900</v>
      </c>
      <c r="R306" s="6">
        <v>10.153999999999996</v>
      </c>
      <c r="S306" s="6">
        <v>10.278999999999996</v>
      </c>
      <c r="T306" s="6">
        <v>0</v>
      </c>
      <c r="U306" s="6">
        <v>0</v>
      </c>
      <c r="V306" s="6">
        <v>0</v>
      </c>
      <c r="W306" s="6">
        <v>0</v>
      </c>
      <c r="X306" s="6">
        <v>29.721000000000004</v>
      </c>
      <c r="Y306" s="6">
        <v>29.846000000000004</v>
      </c>
    </row>
    <row r="307" spans="12:25" ht="12.75">
      <c r="L307" s="6" t="s">
        <v>64</v>
      </c>
      <c r="M307" s="6">
        <v>0</v>
      </c>
      <c r="N307" s="6">
        <v>346.826</v>
      </c>
      <c r="O307" s="6">
        <v>346.951</v>
      </c>
      <c r="P307" s="6">
        <v>871.2202048481754</v>
      </c>
      <c r="Q307" s="6">
        <v>871.2202048481754</v>
      </c>
      <c r="R307" s="6">
        <v>60.39482063301759</v>
      </c>
      <c r="S307" s="6">
        <v>60.482445533518145</v>
      </c>
      <c r="T307" s="6">
        <v>23.298629479536075</v>
      </c>
      <c r="U307" s="6">
        <v>23.336004579035517</v>
      </c>
      <c r="V307" s="6">
        <v>40.6197679377331</v>
      </c>
      <c r="W307" s="6">
        <v>40.68896168752782</v>
      </c>
      <c r="X307" s="6">
        <v>42.22604362679796</v>
      </c>
      <c r="Y307" s="6">
        <v>42.28184987700324</v>
      </c>
    </row>
    <row r="308" spans="12:25" ht="12.75">
      <c r="L308" s="6"/>
      <c r="M308" s="6">
        <v>15</v>
      </c>
      <c r="N308" s="6">
        <v>375.849</v>
      </c>
      <c r="O308" s="6">
        <v>375.974</v>
      </c>
      <c r="P308" s="6">
        <v>872.3535276146667</v>
      </c>
      <c r="Q308" s="6">
        <v>872.3535276146667</v>
      </c>
      <c r="R308" s="6">
        <v>81.09175669934594</v>
      </c>
      <c r="S308" s="6">
        <v>81.19030886863298</v>
      </c>
      <c r="T308" s="6">
        <v>15.386452020514449</v>
      </c>
      <c r="U308" s="6">
        <v>15.412899851227401</v>
      </c>
      <c r="V308" s="6">
        <v>57.13241160614321</v>
      </c>
      <c r="W308" s="6">
        <v>57.21435102819334</v>
      </c>
      <c r="X308" s="6">
        <v>30.18176207406004</v>
      </c>
      <c r="Y308" s="6">
        <v>30.224822652009905</v>
      </c>
    </row>
    <row r="309" spans="12:25" ht="12.75">
      <c r="L309" s="6"/>
      <c r="M309" s="6">
        <v>30</v>
      </c>
      <c r="N309" s="6">
        <v>384.894</v>
      </c>
      <c r="O309" s="6">
        <v>385.019</v>
      </c>
      <c r="P309" s="6">
        <v>873.4883246588272</v>
      </c>
      <c r="Q309" s="6">
        <v>873.4883246588272</v>
      </c>
      <c r="R309" s="6">
        <v>87.39129659798397</v>
      </c>
      <c r="S309" s="6">
        <v>87.49295578514031</v>
      </c>
      <c r="T309" s="6">
        <v>13.047582330501031</v>
      </c>
      <c r="U309" s="6">
        <v>13.07092314334472</v>
      </c>
      <c r="V309" s="6">
        <v>62.08560837872941</v>
      </c>
      <c r="W309" s="6">
        <v>62.17118871532214</v>
      </c>
      <c r="X309" s="6">
        <v>26.54751857885299</v>
      </c>
      <c r="Y309" s="6">
        <v>26.58693824226031</v>
      </c>
    </row>
    <row r="310" spans="12:25" ht="12.75">
      <c r="L310" s="6"/>
      <c r="M310" s="6">
        <v>45</v>
      </c>
      <c r="N310" s="6">
        <v>365.554</v>
      </c>
      <c r="O310" s="6">
        <v>365.679</v>
      </c>
      <c r="P310" s="6">
        <v>874.6245978984642</v>
      </c>
      <c r="Q310" s="6">
        <v>874.6245978984642</v>
      </c>
      <c r="R310" s="6">
        <v>71.1664702478471</v>
      </c>
      <c r="S310" s="6">
        <v>71.26184029087324</v>
      </c>
      <c r="T310" s="6">
        <v>16.56047509921616</v>
      </c>
      <c r="U310" s="6">
        <v>16.590105056190016</v>
      </c>
      <c r="V310" s="6">
        <v>48.36331536866692</v>
      </c>
      <c r="W310" s="6">
        <v>48.440426653780335</v>
      </c>
      <c r="X310" s="6">
        <v>32.6112658131661</v>
      </c>
      <c r="Y310" s="6">
        <v>32.65915452805268</v>
      </c>
    </row>
    <row r="311" spans="12:25" ht="12.75">
      <c r="L311" s="6"/>
      <c r="M311" s="6">
        <v>60</v>
      </c>
      <c r="N311" s="6">
        <v>333.743</v>
      </c>
      <c r="O311" s="6">
        <v>333.868</v>
      </c>
      <c r="P311" s="6">
        <v>875.76234925388</v>
      </c>
      <c r="Q311" s="6">
        <v>875.76234925388</v>
      </c>
      <c r="R311" s="6">
        <v>47.56025597529238</v>
      </c>
      <c r="S311" s="6">
        <v>47.641740252239536</v>
      </c>
      <c r="T311" s="6">
        <v>25.15590887584133</v>
      </c>
      <c r="U311" s="6">
        <v>25.199424598894172</v>
      </c>
      <c r="V311" s="6">
        <v>29.693436083614262</v>
      </c>
      <c r="W311" s="6">
        <v>29.754042925262354</v>
      </c>
      <c r="X311" s="6">
        <v>46.19098262681439</v>
      </c>
      <c r="Y311" s="6">
        <v>46.2553757851663</v>
      </c>
    </row>
    <row r="312" spans="12:25" ht="12.75">
      <c r="L312" s="6"/>
      <c r="M312" s="6">
        <v>75</v>
      </c>
      <c r="N312" s="6">
        <v>347.137</v>
      </c>
      <c r="O312" s="6">
        <v>347.262</v>
      </c>
      <c r="P312" s="6">
        <v>876.9015806478744</v>
      </c>
      <c r="Q312" s="6">
        <v>876.9015806478744</v>
      </c>
      <c r="R312" s="6">
        <v>55.59735692275931</v>
      </c>
      <c r="S312" s="6">
        <v>55.68532001269168</v>
      </c>
      <c r="T312" s="6">
        <v>20.210548687491475</v>
      </c>
      <c r="U312" s="6">
        <v>20.247585597559112</v>
      </c>
      <c r="V312" s="6">
        <v>35.45070387572485</v>
      </c>
      <c r="W312" s="6">
        <v>35.517989005088836</v>
      </c>
      <c r="X312" s="6">
        <v>39.016621264238594</v>
      </c>
      <c r="Y312" s="6">
        <v>39.074336134874606</v>
      </c>
    </row>
    <row r="313" spans="12:25" ht="12.75">
      <c r="L313" s="6"/>
      <c r="M313" s="6">
        <v>90</v>
      </c>
      <c r="N313" s="6">
        <v>367.013</v>
      </c>
      <c r="O313" s="6">
        <v>367.138</v>
      </c>
      <c r="P313" s="6">
        <v>878.0422940057488</v>
      </c>
      <c r="Q313" s="6">
        <v>878.0422940057488</v>
      </c>
      <c r="R313" s="6">
        <v>69.23983537767477</v>
      </c>
      <c r="S313" s="6">
        <v>69.33650579863493</v>
      </c>
      <c r="T313" s="6">
        <v>14.391321445123381</v>
      </c>
      <c r="U313" s="6">
        <v>14.419651024163244</v>
      </c>
      <c r="V313" s="6">
        <v>45.78509149444441</v>
      </c>
      <c r="W313" s="6">
        <v>45.862312039207275</v>
      </c>
      <c r="X313" s="6">
        <v>29.94122964150683</v>
      </c>
      <c r="Y313" s="6">
        <v>29.989009096743963</v>
      </c>
    </row>
    <row r="314" spans="12:25" ht="12.75">
      <c r="L314" s="6"/>
      <c r="M314" s="6">
        <v>105</v>
      </c>
      <c r="N314" s="6">
        <v>345.484</v>
      </c>
      <c r="O314" s="6">
        <v>345.609</v>
      </c>
      <c r="P314" s="6">
        <v>879.184491255309</v>
      </c>
      <c r="Q314" s="6">
        <v>879.184491255309</v>
      </c>
      <c r="R314" s="6">
        <v>52.29217418206179</v>
      </c>
      <c r="S314" s="6">
        <v>52.379523086923676</v>
      </c>
      <c r="T314" s="6">
        <v>19.369453311033606</v>
      </c>
      <c r="U314" s="6">
        <v>19.407104406171708</v>
      </c>
      <c r="V314" s="6">
        <v>32.287246401233624</v>
      </c>
      <c r="W314" s="6">
        <v>32.35264716370419</v>
      </c>
      <c r="X314" s="6">
        <v>38.417443665827804</v>
      </c>
      <c r="Y314" s="6">
        <v>38.47704290335724</v>
      </c>
    </row>
    <row r="315" spans="12:25" ht="12.75">
      <c r="L315" s="6"/>
      <c r="M315" s="6">
        <v>120</v>
      </c>
      <c r="N315" s="6">
        <v>309.831</v>
      </c>
      <c r="O315" s="6">
        <v>309.956</v>
      </c>
      <c r="P315" s="6">
        <v>880.3281743268687</v>
      </c>
      <c r="Q315" s="6">
        <v>880.3281743268687</v>
      </c>
      <c r="R315" s="6">
        <v>29.08843080103726</v>
      </c>
      <c r="S315" s="6">
        <v>29.155078637409087</v>
      </c>
      <c r="T315" s="6">
        <v>32.204651731406855</v>
      </c>
      <c r="U315" s="6">
        <v>32.26300389503502</v>
      </c>
      <c r="V315" s="6">
        <v>15.668712286063492</v>
      </c>
      <c r="W315" s="6">
        <v>15.712116692283317</v>
      </c>
      <c r="X315" s="6">
        <v>57.887386423030776</v>
      </c>
      <c r="Y315" s="6">
        <v>57.96898201681095</v>
      </c>
    </row>
    <row r="316" spans="12:25" ht="12.75">
      <c r="L316" s="6"/>
      <c r="M316" s="6">
        <v>135</v>
      </c>
      <c r="N316" s="6">
        <v>334.799</v>
      </c>
      <c r="O316" s="6">
        <v>334.924</v>
      </c>
      <c r="P316" s="6">
        <v>881.4733451532526</v>
      </c>
      <c r="Q316" s="6">
        <v>881.4733451532526</v>
      </c>
      <c r="R316" s="6">
        <v>42.80847671076601</v>
      </c>
      <c r="S316" s="6">
        <v>42.89021195448847</v>
      </c>
      <c r="T316" s="6">
        <v>21.37895689786718</v>
      </c>
      <c r="U316" s="6">
        <v>21.42222165414473</v>
      </c>
      <c r="V316" s="6">
        <v>24.690777912708448</v>
      </c>
      <c r="W316" s="6">
        <v>24.74855042513314</v>
      </c>
      <c r="X316" s="6">
        <v>42.41388848643418</v>
      </c>
      <c r="Y316" s="6">
        <v>42.48111597400949</v>
      </c>
    </row>
    <row r="317" spans="12:25" ht="12.75">
      <c r="L317" s="6"/>
      <c r="M317" s="6">
        <v>150</v>
      </c>
      <c r="N317" s="6">
        <v>360.937</v>
      </c>
      <c r="O317" s="6">
        <v>361.062</v>
      </c>
      <c r="P317" s="6">
        <v>882.6200056697995</v>
      </c>
      <c r="Q317" s="6">
        <v>882.6200056697995</v>
      </c>
      <c r="R317" s="6">
        <v>60.21872870786605</v>
      </c>
      <c r="S317" s="6">
        <v>60.31421516914206</v>
      </c>
      <c r="T317" s="6">
        <v>13.072661629515254</v>
      </c>
      <c r="U317" s="6">
        <v>13.102175168239226</v>
      </c>
      <c r="V317" s="6">
        <v>37.10623342291097</v>
      </c>
      <c r="W317" s="6">
        <v>37.17922676517194</v>
      </c>
      <c r="X317" s="6">
        <v>29.165229033091787</v>
      </c>
      <c r="Y317" s="6">
        <v>29.21723569083081</v>
      </c>
    </row>
    <row r="318" spans="12:25" ht="12.75">
      <c r="L318" s="6"/>
      <c r="M318" s="6">
        <v>165</v>
      </c>
      <c r="N318" s="6">
        <v>368.312</v>
      </c>
      <c r="O318" s="6">
        <v>368.437</v>
      </c>
      <c r="P318" s="6">
        <v>883.7681578143662</v>
      </c>
      <c r="Q318" s="6">
        <v>883.7681578143662</v>
      </c>
      <c r="R318" s="6">
        <v>64.82140927889817</v>
      </c>
      <c r="S318" s="6">
        <v>64.92065933026129</v>
      </c>
      <c r="T318" s="6">
        <v>10.712337664258172</v>
      </c>
      <c r="U318" s="6">
        <v>10.738087612895008</v>
      </c>
      <c r="V318" s="6">
        <v>40.193593299315104</v>
      </c>
      <c r="W318" s="6">
        <v>40.2706291970763</v>
      </c>
      <c r="X318" s="6">
        <v>25.340892322822764</v>
      </c>
      <c r="Y318" s="6">
        <v>25.38885642506157</v>
      </c>
    </row>
    <row r="319" spans="12:25" ht="12.75">
      <c r="L319" s="6"/>
      <c r="M319" s="6">
        <v>180</v>
      </c>
      <c r="N319" s="6">
        <v>391.694</v>
      </c>
      <c r="O319" s="6">
        <v>391.819</v>
      </c>
      <c r="P319" s="6">
        <v>884.9178035273299</v>
      </c>
      <c r="Q319" s="6">
        <v>884.9178035273299</v>
      </c>
      <c r="R319" s="6">
        <v>83.21067322411355</v>
      </c>
      <c r="S319" s="6">
        <v>83.3192935277782</v>
      </c>
      <c r="T319" s="6">
        <v>6.1377347819399235</v>
      </c>
      <c r="U319" s="6">
        <v>6.154114478275266</v>
      </c>
      <c r="V319" s="6">
        <v>54.417203483670214</v>
      </c>
      <c r="W319" s="6">
        <v>54.506959393722475</v>
      </c>
      <c r="X319" s="6">
        <v>16.655080804654425</v>
      </c>
      <c r="Y319" s="6">
        <v>16.690324894602135</v>
      </c>
    </row>
    <row r="320" spans="12:25" ht="12.75">
      <c r="L320" s="6"/>
      <c r="M320" s="6">
        <v>195</v>
      </c>
      <c r="N320" s="6">
        <v>367.104</v>
      </c>
      <c r="O320" s="6">
        <v>367.229</v>
      </c>
      <c r="P320" s="6">
        <v>886.0689447515921</v>
      </c>
      <c r="Q320" s="6">
        <v>886.0689447515921</v>
      </c>
      <c r="R320" s="6">
        <v>61.529814147504844</v>
      </c>
      <c r="S320" s="6">
        <v>61.62977420931177</v>
      </c>
      <c r="T320" s="6">
        <v>9.447510120989001</v>
      </c>
      <c r="U320" s="6">
        <v>9.472550059182073</v>
      </c>
      <c r="V320" s="6">
        <v>36.62311413569619</v>
      </c>
      <c r="W320" s="6">
        <v>36.69909944302349</v>
      </c>
      <c r="X320" s="6">
        <v>23.897677343660344</v>
      </c>
      <c r="Y320" s="6">
        <v>23.94669203633304</v>
      </c>
    </row>
    <row r="321" spans="12:25" ht="12.75">
      <c r="L321" s="6"/>
      <c r="M321" s="6">
        <v>210</v>
      </c>
      <c r="N321" s="6">
        <v>373.064</v>
      </c>
      <c r="O321" s="6">
        <v>373.189</v>
      </c>
      <c r="P321" s="6">
        <v>887.2215834325818</v>
      </c>
      <c r="Q321" s="6">
        <v>887.2215834325818</v>
      </c>
      <c r="R321" s="6">
        <v>65.18911645447638</v>
      </c>
      <c r="S321" s="6">
        <v>65.29251760575808</v>
      </c>
      <c r="T321" s="6">
        <v>7.560080604009399</v>
      </c>
      <c r="U321" s="6">
        <v>7.581679452727726</v>
      </c>
      <c r="V321" s="6">
        <v>38.836561456935335</v>
      </c>
      <c r="W321" s="6">
        <v>38.91622784994297</v>
      </c>
      <c r="X321" s="6">
        <v>20.615861222975695</v>
      </c>
      <c r="Y321" s="6">
        <v>20.66119482996806</v>
      </c>
    </row>
    <row r="322" spans="12:25" ht="12.75">
      <c r="L322" s="6"/>
      <c r="M322" s="6">
        <v>225</v>
      </c>
      <c r="N322" s="6">
        <v>381.264</v>
      </c>
      <c r="O322" s="6">
        <v>381.389</v>
      </c>
      <c r="P322" s="6">
        <v>888.3757215182588</v>
      </c>
      <c r="Q322" s="6">
        <v>888.3757215182588</v>
      </c>
      <c r="R322" s="6">
        <v>70.95387952293275</v>
      </c>
      <c r="S322" s="6">
        <v>71.06157772018868</v>
      </c>
      <c r="T322" s="6">
        <v>5.539500926680653</v>
      </c>
      <c r="U322" s="6">
        <v>5.55680272942476</v>
      </c>
      <c r="V322" s="6">
        <v>42.681192798423986</v>
      </c>
      <c r="W322" s="6">
        <v>42.76614868642298</v>
      </c>
      <c r="X322" s="6">
        <v>16.727437293726506</v>
      </c>
      <c r="Y322" s="6">
        <v>16.7674814057275</v>
      </c>
    </row>
    <row r="323" spans="12:25" ht="12.75">
      <c r="L323" s="6"/>
      <c r="M323" s="6">
        <v>240</v>
      </c>
      <c r="N323" s="6">
        <v>359.827</v>
      </c>
      <c r="O323" s="6">
        <v>359.952</v>
      </c>
      <c r="P323" s="6">
        <v>889.5313609591166</v>
      </c>
      <c r="Q323" s="6">
        <v>889.5313609591166</v>
      </c>
      <c r="R323" s="6">
        <v>51.963542210964604</v>
      </c>
      <c r="S323" s="6">
        <v>52.06233558823307</v>
      </c>
      <c r="T323" s="6">
        <v>8.388152818141197</v>
      </c>
      <c r="U323" s="6">
        <v>8.4143594408727</v>
      </c>
      <c r="V323" s="6">
        <v>27.709291324970287</v>
      </c>
      <c r="W323" s="6">
        <v>27.779403836512103</v>
      </c>
      <c r="X323" s="6">
        <v>23.639948220158743</v>
      </c>
      <c r="Y323" s="6">
        <v>23.694835708616928</v>
      </c>
    </row>
    <row r="324" spans="12:25" ht="12.75">
      <c r="L324" s="6"/>
      <c r="M324" s="6">
        <v>255</v>
      </c>
      <c r="N324" s="6">
        <v>375.625</v>
      </c>
      <c r="O324" s="6">
        <v>375.75</v>
      </c>
      <c r="P324" s="6">
        <v>890.688503708186</v>
      </c>
      <c r="Q324" s="6">
        <v>890.688503708186</v>
      </c>
      <c r="R324" s="6">
        <v>63.74882308482427</v>
      </c>
      <c r="S324" s="6">
        <v>63.85663249962514</v>
      </c>
      <c r="T324" s="6">
        <v>4.795878262535755</v>
      </c>
      <c r="U324" s="6">
        <v>4.813068847734878</v>
      </c>
      <c r="V324" s="6">
        <v>35.61000957412605</v>
      </c>
      <c r="W324" s="6">
        <v>35.69182127760581</v>
      </c>
      <c r="X324" s="6">
        <v>16.217222760880244</v>
      </c>
      <c r="Y324" s="6">
        <v>16.26041105740049</v>
      </c>
    </row>
    <row r="325" spans="12:25" ht="12.75">
      <c r="L325" s="6"/>
      <c r="M325" s="6">
        <v>270</v>
      </c>
      <c r="N325" s="6">
        <v>345.591</v>
      </c>
      <c r="O325" s="6">
        <v>345.716</v>
      </c>
      <c r="P325" s="6">
        <v>891.8471517210388</v>
      </c>
      <c r="Q325" s="6">
        <v>891.8471517210388</v>
      </c>
      <c r="R325" s="6">
        <v>38.204066672128306</v>
      </c>
      <c r="S325" s="6">
        <v>38.29571454258941</v>
      </c>
      <c r="T325" s="6">
        <v>9.680924043403209</v>
      </c>
      <c r="U325" s="6">
        <v>9.714276172942109</v>
      </c>
      <c r="V325" s="6">
        <v>17.084099355977028</v>
      </c>
      <c r="W325" s="6">
        <v>17.140655253764848</v>
      </c>
      <c r="X325" s="6">
        <v>28.163515942180354</v>
      </c>
      <c r="Y325" s="6">
        <v>28.231960044392533</v>
      </c>
    </row>
    <row r="326" spans="12:25" ht="12.75">
      <c r="L326" s="6"/>
      <c r="M326" s="6">
        <v>285</v>
      </c>
      <c r="N326" s="6">
        <v>320.106</v>
      </c>
      <c r="O326" s="6">
        <v>320.231</v>
      </c>
      <c r="P326" s="6">
        <v>893.0073069557902</v>
      </c>
      <c r="Q326" s="6">
        <v>893.0073069557902</v>
      </c>
      <c r="R326" s="6">
        <v>19.993333506329872</v>
      </c>
      <c r="S326" s="6">
        <v>20.06230225519863</v>
      </c>
      <c r="T326" s="6">
        <v>17.345011395035158</v>
      </c>
      <c r="U326" s="6">
        <v>17.4010426461664</v>
      </c>
      <c r="V326" s="6">
        <v>6.552717543923536</v>
      </c>
      <c r="W326" s="6">
        <v>6.584096247382483</v>
      </c>
      <c r="X326" s="6">
        <v>43.55601902969858</v>
      </c>
      <c r="Y326" s="6">
        <v>43.64964032623962</v>
      </c>
    </row>
    <row r="327" spans="12:25" ht="12.75">
      <c r="L327" s="6"/>
      <c r="M327" s="6">
        <v>300</v>
      </c>
      <c r="N327" s="6">
        <v>338.848</v>
      </c>
      <c r="O327" s="6">
        <v>338.973</v>
      </c>
      <c r="P327" s="6">
        <v>894.1689713731029</v>
      </c>
      <c r="Q327" s="6">
        <v>894.1689713731029</v>
      </c>
      <c r="R327" s="6">
        <v>29.96549568375288</v>
      </c>
      <c r="S327" s="6">
        <v>30.053820249009323</v>
      </c>
      <c r="T327" s="6">
        <v>9.00756562611257</v>
      </c>
      <c r="U327" s="6">
        <v>9.044241060856113</v>
      </c>
      <c r="V327" s="6">
        <v>10.70530531677512</v>
      </c>
      <c r="W327" s="6">
        <v>10.751434025627525</v>
      </c>
      <c r="X327" s="6">
        <v>29.44602257486867</v>
      </c>
      <c r="Y327" s="6">
        <v>29.524893866016253</v>
      </c>
    </row>
    <row r="328" spans="12:25" ht="12.75">
      <c r="L328" s="6"/>
      <c r="M328" s="6">
        <v>315</v>
      </c>
      <c r="N328" s="6">
        <v>339.641</v>
      </c>
      <c r="O328" s="6">
        <v>339.766</v>
      </c>
      <c r="P328" s="6">
        <v>895.3321469361902</v>
      </c>
      <c r="Q328" s="6">
        <v>895.3321469361902</v>
      </c>
      <c r="R328" s="6">
        <v>28.625782511289803</v>
      </c>
      <c r="S328" s="6">
        <v>28.716553116428457</v>
      </c>
      <c r="T328" s="6">
        <v>7.290872027073791</v>
      </c>
      <c r="U328" s="6">
        <v>7.325101421935148</v>
      </c>
      <c r="V328" s="6">
        <v>9.04711739467654</v>
      </c>
      <c r="W328" s="6">
        <v>9.091102315318757</v>
      </c>
      <c r="X328" s="6">
        <v>27.457961089794757</v>
      </c>
      <c r="Y328" s="6">
        <v>27.538976169152527</v>
      </c>
    </row>
    <row r="329" spans="12:25" ht="12.75">
      <c r="L329" s="6"/>
      <c r="M329" s="6">
        <v>330</v>
      </c>
      <c r="N329" s="6">
        <v>340.82</v>
      </c>
      <c r="O329" s="6">
        <v>340.945</v>
      </c>
      <c r="P329" s="6">
        <v>896.4968356108187</v>
      </c>
      <c r="Q329" s="6">
        <v>896.4968356108187</v>
      </c>
      <c r="R329" s="6">
        <v>27.436285913539223</v>
      </c>
      <c r="S329" s="6">
        <v>27.530953539042525</v>
      </c>
      <c r="T329" s="6">
        <v>5.340383978444745</v>
      </c>
      <c r="U329" s="6">
        <v>5.370716352941414</v>
      </c>
      <c r="V329" s="6">
        <v>7.30198416526769</v>
      </c>
      <c r="W329" s="6">
        <v>7.343431237092257</v>
      </c>
      <c r="X329" s="6">
        <v>24.99716548141971</v>
      </c>
      <c r="Y329" s="6">
        <v>25.080718409595114</v>
      </c>
    </row>
    <row r="330" spans="12:25" ht="12.75">
      <c r="L330" s="6"/>
      <c r="M330" s="6">
        <v>345</v>
      </c>
      <c r="N330" s="6">
        <v>356.359</v>
      </c>
      <c r="O330" s="6">
        <v>356.484</v>
      </c>
      <c r="P330" s="6">
        <v>897.6630393653128</v>
      </c>
      <c r="Q330" s="6">
        <v>897.6630393653128</v>
      </c>
      <c r="R330" s="6">
        <v>38.49497164931776</v>
      </c>
      <c r="S330" s="6">
        <v>38.60877562842371</v>
      </c>
      <c r="T330" s="6">
        <v>1.2938562916460374</v>
      </c>
      <c r="U330" s="6">
        <v>1.3050523125400977</v>
      </c>
      <c r="V330" s="6">
        <v>10.800490116434643</v>
      </c>
      <c r="W330" s="6">
        <v>10.86076595766876</v>
      </c>
      <c r="X330" s="6">
        <v>13.44198170379387</v>
      </c>
      <c r="Y330" s="6">
        <v>13.506705862559754</v>
      </c>
    </row>
    <row r="331" spans="12:25" ht="12.75">
      <c r="L331" s="6"/>
      <c r="M331" s="6">
        <v>360</v>
      </c>
      <c r="N331" s="6">
        <v>334.083</v>
      </c>
      <c r="O331" s="6">
        <v>334.208</v>
      </c>
      <c r="P331" s="6">
        <v>898.830760170557</v>
      </c>
      <c r="Q331" s="6">
        <v>898.830760170557</v>
      </c>
      <c r="R331" s="6">
        <v>17.116744958005892</v>
      </c>
      <c r="S331" s="6">
        <v>17.214258957450088</v>
      </c>
      <c r="T331" s="6">
        <v>2.590529240314799</v>
      </c>
      <c r="U331" s="6">
        <v>2.6180152408705872</v>
      </c>
      <c r="V331" s="6">
        <v>1.110999443371763</v>
      </c>
      <c r="W331" s="6">
        <v>1.1256161813476695</v>
      </c>
      <c r="X331" s="6">
        <v>26.449920249570493</v>
      </c>
      <c r="Y331" s="6">
        <v>26.560303511594586</v>
      </c>
    </row>
    <row r="332" spans="12:25" ht="12.75">
      <c r="L332" s="6" t="s">
        <v>66</v>
      </c>
      <c r="M332" s="6">
        <v>375</v>
      </c>
      <c r="N332" s="6">
        <v>330.347</v>
      </c>
      <c r="O332" s="6">
        <v>330.472</v>
      </c>
      <c r="P332" s="6">
        <v>900</v>
      </c>
      <c r="Q332" s="6">
        <v>900</v>
      </c>
      <c r="R332" s="6">
        <v>10.34699999999998</v>
      </c>
      <c r="S332" s="6">
        <v>10.47199999999998</v>
      </c>
      <c r="T332" s="6">
        <v>0</v>
      </c>
      <c r="U332" s="6">
        <v>0</v>
      </c>
      <c r="V332" s="6">
        <v>0</v>
      </c>
      <c r="W332" s="6">
        <v>0</v>
      </c>
      <c r="X332" s="6">
        <v>29.52800000000002</v>
      </c>
      <c r="Y332" s="6">
        <v>29.65300000000002</v>
      </c>
    </row>
    <row r="333" spans="12:25" ht="12.75">
      <c r="L333" s="6"/>
      <c r="M333" s="6">
        <v>0</v>
      </c>
      <c r="N333" s="6">
        <v>346.826</v>
      </c>
      <c r="O333" s="6">
        <v>346.951</v>
      </c>
      <c r="P333" s="6">
        <v>871.2202048481754</v>
      </c>
      <c r="Q333" s="6">
        <v>871.2202048481754</v>
      </c>
      <c r="R333" s="6">
        <v>60.39482063301759</v>
      </c>
      <c r="S333" s="6">
        <v>60.482445533518145</v>
      </c>
      <c r="T333" s="6">
        <v>23.298629479536075</v>
      </c>
      <c r="U333" s="6">
        <v>23.336004579035517</v>
      </c>
      <c r="V333" s="6">
        <v>40.6197679377331</v>
      </c>
      <c r="W333" s="6">
        <v>40.68896168752782</v>
      </c>
      <c r="X333" s="6">
        <v>42.22604362679796</v>
      </c>
      <c r="Y333" s="6">
        <v>42.28184987700324</v>
      </c>
    </row>
    <row r="334" spans="12:25" ht="12.75">
      <c r="L334" s="6"/>
      <c r="M334" s="6">
        <v>15</v>
      </c>
      <c r="N334" s="6">
        <v>335.261</v>
      </c>
      <c r="O334" s="6">
        <v>335.386</v>
      </c>
      <c r="P334" s="6">
        <v>872.3535276146667</v>
      </c>
      <c r="Q334" s="6">
        <v>872.3535276146667</v>
      </c>
      <c r="R334" s="6">
        <v>51.55561444707393</v>
      </c>
      <c r="S334" s="6">
        <v>51.63810458389805</v>
      </c>
      <c r="T334" s="6">
        <v>26.422247735779486</v>
      </c>
      <c r="U334" s="6">
        <v>26.46475759895537</v>
      </c>
      <c r="V334" s="6">
        <v>33.49163207305498</v>
      </c>
      <c r="W334" s="6">
        <v>33.55470610324237</v>
      </c>
      <c r="X334" s="6">
        <v>47.11011714910903</v>
      </c>
      <c r="Y334" s="6">
        <v>47.17204311892164</v>
      </c>
    </row>
    <row r="335" spans="12:25" ht="12.75">
      <c r="L335" s="6"/>
      <c r="M335" s="6">
        <v>30</v>
      </c>
      <c r="N335" s="6">
        <v>313.132</v>
      </c>
      <c r="O335" s="6">
        <v>313.257</v>
      </c>
      <c r="P335" s="6">
        <v>873.4883246588272</v>
      </c>
      <c r="Q335" s="6">
        <v>873.4883246588272</v>
      </c>
      <c r="R335" s="6">
        <v>36.96310128004741</v>
      </c>
      <c r="S335" s="6">
        <v>37.034188249998294</v>
      </c>
      <c r="T335" s="6">
        <v>34.35081479535904</v>
      </c>
      <c r="U335" s="6">
        <v>34.40472782540816</v>
      </c>
      <c r="V335" s="6">
        <v>22.458624004058056</v>
      </c>
      <c r="W335" s="6">
        <v>22.509451697969318</v>
      </c>
      <c r="X335" s="6">
        <v>58.64778156150019</v>
      </c>
      <c r="Y335" s="6">
        <v>58.721953867588944</v>
      </c>
    </row>
    <row r="336" spans="12:25" ht="12.75">
      <c r="L336" s="6"/>
      <c r="M336" s="6">
        <v>45</v>
      </c>
      <c r="N336" s="6">
        <v>317.053</v>
      </c>
      <c r="O336" s="6">
        <v>317.178</v>
      </c>
      <c r="P336" s="6">
        <v>874.6245978984642</v>
      </c>
      <c r="Q336" s="6">
        <v>874.6245978984642</v>
      </c>
      <c r="R336" s="6">
        <v>38.25263173308287</v>
      </c>
      <c r="S336" s="6">
        <v>38.325534354675135</v>
      </c>
      <c r="T336" s="6">
        <v>32.12516916301802</v>
      </c>
      <c r="U336" s="6">
        <v>32.17726654142576</v>
      </c>
      <c r="V336" s="6">
        <v>23.15853563049226</v>
      </c>
      <c r="W336" s="6">
        <v>23.21071978586039</v>
      </c>
      <c r="X336" s="6">
        <v>55.88255894524613</v>
      </c>
      <c r="Y336" s="6">
        <v>55.955374789878</v>
      </c>
    </row>
    <row r="337" spans="12:25" ht="12.75">
      <c r="L337" s="6"/>
      <c r="M337" s="6">
        <v>60</v>
      </c>
      <c r="N337" s="6">
        <v>334.296</v>
      </c>
      <c r="O337" s="6">
        <v>334.421</v>
      </c>
      <c r="P337" s="6">
        <v>875.76234925388</v>
      </c>
      <c r="Q337" s="6">
        <v>875.76234925388</v>
      </c>
      <c r="R337" s="6">
        <v>47.92121854851619</v>
      </c>
      <c r="S337" s="6">
        <v>48.00298071062696</v>
      </c>
      <c r="T337" s="6">
        <v>24.964149334228736</v>
      </c>
      <c r="U337" s="6">
        <v>25.007387172117983</v>
      </c>
      <c r="V337" s="6">
        <v>29.96207475763188</v>
      </c>
      <c r="W337" s="6">
        <v>30.022981750051724</v>
      </c>
      <c r="X337" s="6">
        <v>45.906921451603765</v>
      </c>
      <c r="Y337" s="6">
        <v>45.97101445918391</v>
      </c>
    </row>
    <row r="338" spans="12:25" ht="12.75">
      <c r="L338" s="6"/>
      <c r="M338" s="6">
        <v>75</v>
      </c>
      <c r="N338" s="6">
        <v>346.631</v>
      </c>
      <c r="O338" s="6">
        <v>346.756</v>
      </c>
      <c r="P338" s="6">
        <v>876.9015806478744</v>
      </c>
      <c r="Q338" s="6">
        <v>876.9015806478744</v>
      </c>
      <c r="R338" s="6">
        <v>55.24187569023249</v>
      </c>
      <c r="S338" s="6">
        <v>55.32960356627069</v>
      </c>
      <c r="T338" s="6">
        <v>20.36083224107051</v>
      </c>
      <c r="U338" s="6">
        <v>20.39810436503231</v>
      </c>
      <c r="V338" s="6">
        <v>35.17901467950395</v>
      </c>
      <c r="W338" s="6">
        <v>35.24602992983275</v>
      </c>
      <c r="X338" s="6">
        <v>39.25066218898254</v>
      </c>
      <c r="Y338" s="6">
        <v>39.30864693865374</v>
      </c>
    </row>
    <row r="339" spans="12:25" ht="12.75">
      <c r="L339" s="6"/>
      <c r="M339" s="6">
        <v>90</v>
      </c>
      <c r="N339" s="6">
        <v>334.573</v>
      </c>
      <c r="O339" s="6">
        <v>334.698</v>
      </c>
      <c r="P339" s="6">
        <v>878.0422940057488</v>
      </c>
      <c r="Q339" s="6">
        <v>878.0422940057488</v>
      </c>
      <c r="R339" s="6">
        <v>46.00007782111659</v>
      </c>
      <c r="S339" s="6">
        <v>46.08183087885119</v>
      </c>
      <c r="T339" s="6">
        <v>23.57664652533964</v>
      </c>
      <c r="U339" s="6">
        <v>23.619893467605042</v>
      </c>
      <c r="V339" s="6">
        <v>27.962554936670475</v>
      </c>
      <c r="W339" s="6">
        <v>28.022356525374057</v>
      </c>
      <c r="X339" s="6">
        <v>44.54127412767361</v>
      </c>
      <c r="Y339" s="6">
        <v>44.606472538970024</v>
      </c>
    </row>
    <row r="340" spans="12:25" ht="12.75">
      <c r="L340" s="6"/>
      <c r="M340" s="6">
        <v>105</v>
      </c>
      <c r="N340" s="6">
        <v>331.973</v>
      </c>
      <c r="O340" s="6">
        <v>332.098</v>
      </c>
      <c r="P340" s="6">
        <v>879.184491255309</v>
      </c>
      <c r="Q340" s="6">
        <v>879.184491255309</v>
      </c>
      <c r="R340" s="6">
        <v>43.22992940175874</v>
      </c>
      <c r="S340" s="6">
        <v>43.310199662611865</v>
      </c>
      <c r="T340" s="6">
        <v>23.81112988672173</v>
      </c>
      <c r="U340" s="6">
        <v>23.855859625868632</v>
      </c>
      <c r="V340" s="6">
        <v>25.648978292570696</v>
      </c>
      <c r="W340" s="6">
        <v>25.70657666491181</v>
      </c>
      <c r="X340" s="6">
        <v>45.28237316703539</v>
      </c>
      <c r="Y340" s="6">
        <v>45.34977479469428</v>
      </c>
    </row>
    <row r="341" spans="12:25" ht="12.75">
      <c r="L341" s="6"/>
      <c r="M341" s="6">
        <v>120</v>
      </c>
      <c r="N341" s="6">
        <v>356.085</v>
      </c>
      <c r="O341" s="6">
        <v>356.21</v>
      </c>
      <c r="P341" s="6">
        <v>880.3281743268687</v>
      </c>
      <c r="Q341" s="6">
        <v>880.3281743268687</v>
      </c>
      <c r="R341" s="6">
        <v>58.818747115056624</v>
      </c>
      <c r="S341" s="6">
        <v>58.91133989886725</v>
      </c>
      <c r="T341" s="6">
        <v>15.706912992865066</v>
      </c>
      <c r="U341" s="6">
        <v>15.739320209054457</v>
      </c>
      <c r="V341" s="6">
        <v>36.863549278181594</v>
      </c>
      <c r="W341" s="6">
        <v>36.93446207088878</v>
      </c>
      <c r="X341" s="6">
        <v>32.855731801636274</v>
      </c>
      <c r="Y341" s="6">
        <v>32.90981900892909</v>
      </c>
    </row>
    <row r="342" spans="12:25" ht="12.75">
      <c r="L342" s="6"/>
      <c r="M342" s="6">
        <v>135</v>
      </c>
      <c r="N342" s="6">
        <v>397.423</v>
      </c>
      <c r="O342" s="6">
        <v>397.548</v>
      </c>
      <c r="P342" s="6">
        <v>881.4733451532526</v>
      </c>
      <c r="Q342" s="6">
        <v>881.4733451532526</v>
      </c>
      <c r="R342" s="6">
        <v>91.1769126037238</v>
      </c>
      <c r="S342" s="6">
        <v>91.28522909836488</v>
      </c>
      <c r="T342" s="6">
        <v>7.14997404174356</v>
      </c>
      <c r="U342" s="6">
        <v>7.166657547102503</v>
      </c>
      <c r="V342" s="6">
        <v>62.57395964494052</v>
      </c>
      <c r="W342" s="6">
        <v>62.665480711066316</v>
      </c>
      <c r="X342" s="6">
        <v>17.706818772367367</v>
      </c>
      <c r="Y342" s="6">
        <v>17.74029770624157</v>
      </c>
    </row>
    <row r="343" spans="12:25" ht="12.75">
      <c r="L343" s="6"/>
      <c r="M343" s="6">
        <v>150</v>
      </c>
      <c r="N343" s="6">
        <v>392.712</v>
      </c>
      <c r="O343" s="6">
        <v>392.837</v>
      </c>
      <c r="P343" s="6">
        <v>882.6200056697995</v>
      </c>
      <c r="Q343" s="6">
        <v>882.6200056697995</v>
      </c>
      <c r="R343" s="6">
        <v>86.12237710341302</v>
      </c>
      <c r="S343" s="6">
        <v>86.22992119074652</v>
      </c>
      <c r="T343" s="6">
        <v>7.213367651119766</v>
      </c>
      <c r="U343" s="6">
        <v>7.230823563786251</v>
      </c>
      <c r="V343" s="6">
        <v>57.86101267303927</v>
      </c>
      <c r="W343" s="6">
        <v>57.95068423716347</v>
      </c>
      <c r="X343" s="6">
        <v>18.16168650508335</v>
      </c>
      <c r="Y343" s="6">
        <v>18.197014940959136</v>
      </c>
    </row>
    <row r="344" spans="12:25" ht="12.75">
      <c r="L344" s="6"/>
      <c r="M344" s="6">
        <v>165</v>
      </c>
      <c r="N344" s="6">
        <v>394.518</v>
      </c>
      <c r="O344" s="6">
        <v>394.643</v>
      </c>
      <c r="P344" s="6">
        <v>883.7681578143662</v>
      </c>
      <c r="Q344" s="6">
        <v>883.7681578143662</v>
      </c>
      <c r="R344" s="6">
        <v>86.68102016843565</v>
      </c>
      <c r="S344" s="6">
        <v>86.78977322849245</v>
      </c>
      <c r="T344" s="6">
        <v>6.375451562489368</v>
      </c>
      <c r="U344" s="6">
        <v>6.391698502432533</v>
      </c>
      <c r="V344" s="6">
        <v>57.82903730552184</v>
      </c>
      <c r="W344" s="6">
        <v>57.919833115920746</v>
      </c>
      <c r="X344" s="6">
        <v>16.78409624166725</v>
      </c>
      <c r="Y344" s="6">
        <v>16.818300431268323</v>
      </c>
    </row>
    <row r="345" spans="12:25" ht="12.75">
      <c r="L345" s="6"/>
      <c r="M345" s="6">
        <v>180</v>
      </c>
      <c r="N345" s="6">
        <v>375.181</v>
      </c>
      <c r="O345" s="6">
        <v>375.306</v>
      </c>
      <c r="P345" s="6">
        <v>884.9178035273299</v>
      </c>
      <c r="Q345" s="6">
        <v>884.9178035273299</v>
      </c>
      <c r="R345" s="6">
        <v>69.23750538908762</v>
      </c>
      <c r="S345" s="6">
        <v>69.34023612068086</v>
      </c>
      <c r="T345" s="6">
        <v>8.671677374842574</v>
      </c>
      <c r="U345" s="6">
        <v>8.693946643249362</v>
      </c>
      <c r="V345" s="6">
        <v>43.13533498716926</v>
      </c>
      <c r="W345" s="6">
        <v>43.216245260162374</v>
      </c>
      <c r="X345" s="6">
        <v>21.877366671094347</v>
      </c>
      <c r="Y345" s="6">
        <v>21.921456398101224</v>
      </c>
    </row>
    <row r="346" spans="12:25" ht="12.75">
      <c r="L346" s="6"/>
      <c r="M346" s="6">
        <v>195</v>
      </c>
      <c r="N346" s="6">
        <v>376.957</v>
      </c>
      <c r="O346" s="6">
        <v>377.082</v>
      </c>
      <c r="P346" s="6">
        <v>886.0689447515921</v>
      </c>
      <c r="Q346" s="6">
        <v>886.0689447515921</v>
      </c>
      <c r="R346" s="6">
        <v>69.57725056674921</v>
      </c>
      <c r="S346" s="6">
        <v>69.68143194100318</v>
      </c>
      <c r="T346" s="6">
        <v>7.646167852680398</v>
      </c>
      <c r="U346" s="6">
        <v>7.6669864784264306</v>
      </c>
      <c r="V346" s="6">
        <v>42.84876666708687</v>
      </c>
      <c r="W346" s="6">
        <v>42.93075102628351</v>
      </c>
      <c r="X346" s="6">
        <v>20.27632892692035</v>
      </c>
      <c r="Y346" s="6">
        <v>20.31934456772371</v>
      </c>
    </row>
    <row r="347" spans="12:25" ht="12.75">
      <c r="L347" s="6"/>
      <c r="M347" s="6">
        <v>210</v>
      </c>
      <c r="N347" s="6">
        <v>380.748</v>
      </c>
      <c r="O347" s="6">
        <v>380.873</v>
      </c>
      <c r="P347" s="6">
        <v>887.2215834325818</v>
      </c>
      <c r="Q347" s="6">
        <v>887.2215834325818</v>
      </c>
      <c r="R347" s="6">
        <v>71.64154831602896</v>
      </c>
      <c r="S347" s="6">
        <v>71.74806517768597</v>
      </c>
      <c r="T347" s="6">
        <v>6.331628175937336</v>
      </c>
      <c r="U347" s="6">
        <v>6.350111314280316</v>
      </c>
      <c r="V347" s="6">
        <v>43.87767991630755</v>
      </c>
      <c r="W347" s="6">
        <v>43.96205516308577</v>
      </c>
      <c r="X347" s="6">
        <v>17.977688536118524</v>
      </c>
      <c r="Y347" s="6">
        <v>18.01831328934032</v>
      </c>
    </row>
    <row r="348" spans="12:25" ht="12.75">
      <c r="L348" s="6"/>
      <c r="M348" s="6">
        <v>225</v>
      </c>
      <c r="N348" s="6">
        <v>382.945</v>
      </c>
      <c r="O348" s="6">
        <v>383.07</v>
      </c>
      <c r="P348" s="6">
        <v>888.3757215182588</v>
      </c>
      <c r="Q348" s="6">
        <v>888.3757215182588</v>
      </c>
      <c r="R348" s="6">
        <v>72.40615938403818</v>
      </c>
      <c r="S348" s="6">
        <v>72.51448956393871</v>
      </c>
      <c r="T348" s="6">
        <v>5.3114127704307315</v>
      </c>
      <c r="U348" s="6">
        <v>5.328082590530184</v>
      </c>
      <c r="V348" s="6">
        <v>43.83011435139737</v>
      </c>
      <c r="W348" s="6">
        <v>43.91610124336192</v>
      </c>
      <c r="X348" s="6">
        <v>16.196389850665465</v>
      </c>
      <c r="Y348" s="6">
        <v>16.235402958700917</v>
      </c>
    </row>
    <row r="349" spans="12:25" ht="12.75">
      <c r="L349" s="6"/>
      <c r="M349" s="6">
        <v>240</v>
      </c>
      <c r="N349" s="6">
        <v>404.107</v>
      </c>
      <c r="O349" s="6">
        <v>404.232</v>
      </c>
      <c r="P349" s="6">
        <v>889.5313609591166</v>
      </c>
      <c r="Q349" s="6">
        <v>889.5313609591166</v>
      </c>
      <c r="R349" s="6">
        <v>90.38928692055042</v>
      </c>
      <c r="S349" s="6">
        <v>90.50513570731404</v>
      </c>
      <c r="T349" s="6">
        <v>2.55095293722213</v>
      </c>
      <c r="U349" s="6">
        <v>2.5601041504584874</v>
      </c>
      <c r="V349" s="6">
        <v>57.90818785260427</v>
      </c>
      <c r="W349" s="6">
        <v>58.006630815679436</v>
      </c>
      <c r="X349" s="6">
        <v>9.587175199326046</v>
      </c>
      <c r="Y349" s="6">
        <v>9.613732236250883</v>
      </c>
    </row>
    <row r="350" spans="12:25" ht="12.75">
      <c r="L350" s="6"/>
      <c r="M350" s="6">
        <v>255</v>
      </c>
      <c r="N350" s="6">
        <v>375.886</v>
      </c>
      <c r="O350" s="6">
        <v>376.011</v>
      </c>
      <c r="P350" s="6">
        <v>890.688503708186</v>
      </c>
      <c r="Q350" s="6">
        <v>890.688503708186</v>
      </c>
      <c r="R350" s="6">
        <v>63.97399027661053</v>
      </c>
      <c r="S350" s="6">
        <v>64.08191192647874</v>
      </c>
      <c r="T350" s="6">
        <v>4.760157689389316</v>
      </c>
      <c r="U350" s="6">
        <v>4.777236039521116</v>
      </c>
      <c r="V350" s="6">
        <v>35.7809349653221</v>
      </c>
      <c r="W350" s="6">
        <v>35.86293507940159</v>
      </c>
      <c r="X350" s="6">
        <v>16.127336562676</v>
      </c>
      <c r="Y350" s="6">
        <v>16.17033644859651</v>
      </c>
    </row>
    <row r="351" spans="12:25" ht="12.75">
      <c r="L351" s="6"/>
      <c r="M351" s="6">
        <v>270</v>
      </c>
      <c r="N351" s="6">
        <v>394.001</v>
      </c>
      <c r="O351" s="6">
        <v>394.126</v>
      </c>
      <c r="P351" s="6">
        <v>891.8471517210388</v>
      </c>
      <c r="Q351" s="6">
        <v>891.8471517210388</v>
      </c>
      <c r="R351" s="6">
        <v>79.10275120016745</v>
      </c>
      <c r="S351" s="6">
        <v>79.21852822402947</v>
      </c>
      <c r="T351" s="6">
        <v>2.19373772484329</v>
      </c>
      <c r="U351" s="6">
        <v>2.202960700981297</v>
      </c>
      <c r="V351" s="6">
        <v>46.86908879760262</v>
      </c>
      <c r="W351" s="6">
        <v>46.96408468598007</v>
      </c>
      <c r="X351" s="6">
        <v>9.576945374395622</v>
      </c>
      <c r="Y351" s="6">
        <v>9.606949486018175</v>
      </c>
    </row>
    <row r="352" spans="12:25" ht="12.75">
      <c r="L352" s="6"/>
      <c r="M352" s="6">
        <v>285</v>
      </c>
      <c r="N352" s="6">
        <v>376.277</v>
      </c>
      <c r="O352" s="6">
        <v>376.402</v>
      </c>
      <c r="P352" s="6">
        <v>893.0073069557902</v>
      </c>
      <c r="Q352" s="6">
        <v>893.0073069557902</v>
      </c>
      <c r="R352" s="6">
        <v>61.878595262895324</v>
      </c>
      <c r="S352" s="6">
        <v>61.98992634117844</v>
      </c>
      <c r="T352" s="6">
        <v>3.1016354810149758</v>
      </c>
      <c r="U352" s="6">
        <v>3.115304402731875</v>
      </c>
      <c r="V352" s="6">
        <v>32.34989140277379</v>
      </c>
      <c r="W352" s="6">
        <v>32.43312711902608</v>
      </c>
      <c r="X352" s="6">
        <v>13.234049901342173</v>
      </c>
      <c r="Y352" s="6">
        <v>13.275814185089882</v>
      </c>
    </row>
    <row r="353" spans="12:25" ht="12.75">
      <c r="L353" s="6"/>
      <c r="M353" s="6">
        <v>300</v>
      </c>
      <c r="N353" s="6">
        <v>355.294</v>
      </c>
      <c r="O353" s="6">
        <v>355.419</v>
      </c>
      <c r="P353" s="6">
        <v>894.1689713731029</v>
      </c>
      <c r="Q353" s="6">
        <v>894.1689713731029</v>
      </c>
      <c r="R353" s="6">
        <v>42.515820405142335</v>
      </c>
      <c r="S353" s="6">
        <v>42.61770129390486</v>
      </c>
      <c r="T353" s="6">
        <v>5.125446671008121</v>
      </c>
      <c r="U353" s="6">
        <v>5.148565782245596</v>
      </c>
      <c r="V353" s="6">
        <v>17.894582497494625</v>
      </c>
      <c r="W353" s="6">
        <v>17.958018199696884</v>
      </c>
      <c r="X353" s="6">
        <v>20.206606748938047</v>
      </c>
      <c r="Y353" s="6">
        <v>20.268171046735787</v>
      </c>
    </row>
    <row r="354" spans="12:25" ht="12.75">
      <c r="L354" s="6"/>
      <c r="M354" s="6">
        <v>315</v>
      </c>
      <c r="N354" s="6">
        <v>383.272</v>
      </c>
      <c r="O354" s="6">
        <v>383.397</v>
      </c>
      <c r="P354" s="6">
        <v>895.3321469361902</v>
      </c>
      <c r="Q354" s="6">
        <v>895.3321469361902</v>
      </c>
      <c r="R354" s="6">
        <v>66.03328108359375</v>
      </c>
      <c r="S354" s="6">
        <v>66.15154439141119</v>
      </c>
      <c r="T354" s="6">
        <v>1.0948633020565242</v>
      </c>
      <c r="U354" s="6">
        <v>1.1015999942390913</v>
      </c>
      <c r="V354" s="6">
        <v>33.06227770232054</v>
      </c>
      <c r="W354" s="6">
        <v>33.15409857251235</v>
      </c>
      <c r="X354" s="6">
        <v>7.889957346988398</v>
      </c>
      <c r="Y354" s="6">
        <v>7.923136476796542</v>
      </c>
    </row>
    <row r="355" spans="12:25" ht="12.75">
      <c r="L355" s="6"/>
      <c r="M355" s="6">
        <v>330</v>
      </c>
      <c r="N355" s="6">
        <v>372.22</v>
      </c>
      <c r="O355" s="6">
        <v>372.345</v>
      </c>
      <c r="P355" s="6">
        <v>896.4968356108187</v>
      </c>
      <c r="Q355" s="6">
        <v>896.4968356108187</v>
      </c>
      <c r="R355" s="6">
        <v>54.53266714841467</v>
      </c>
      <c r="S355" s="6">
        <v>54.65003075651753</v>
      </c>
      <c r="T355" s="6">
        <v>1.0594611959196882</v>
      </c>
      <c r="U355" s="6">
        <v>1.067097587816862</v>
      </c>
      <c r="V355" s="6">
        <v>22.916639273690407</v>
      </c>
      <c r="W355" s="6">
        <v>22.999132605583203</v>
      </c>
      <c r="X355" s="6">
        <v>9.252866849910607</v>
      </c>
      <c r="Y355" s="6">
        <v>9.29537351801781</v>
      </c>
    </row>
    <row r="356" spans="12:25" ht="12.75">
      <c r="L356" s="6"/>
      <c r="M356" s="6">
        <v>345</v>
      </c>
      <c r="N356" s="6">
        <v>362.897</v>
      </c>
      <c r="O356" s="6">
        <v>363.022</v>
      </c>
      <c r="P356" s="6">
        <v>897.6630393653128</v>
      </c>
      <c r="Q356" s="6">
        <v>897.6630393653128</v>
      </c>
      <c r="R356" s="6">
        <v>44.548618640618066</v>
      </c>
      <c r="S356" s="6">
        <v>44.66616117953566</v>
      </c>
      <c r="T356" s="6">
        <v>0.8132418427579597</v>
      </c>
      <c r="U356" s="6">
        <v>0.820699303840402</v>
      </c>
      <c r="V356" s="6">
        <v>14.227455672631583</v>
      </c>
      <c r="W356" s="6">
        <v>14.298369577792595</v>
      </c>
      <c r="X356" s="6">
        <v>10.341585323917695</v>
      </c>
      <c r="Y356" s="6">
        <v>10.395671418756683</v>
      </c>
    </row>
    <row r="357" spans="12:25" ht="12.75">
      <c r="L357" s="6"/>
      <c r="M357" s="6">
        <v>360</v>
      </c>
      <c r="N357" s="6">
        <v>349.516</v>
      </c>
      <c r="O357" s="6">
        <v>349.641</v>
      </c>
      <c r="P357" s="6">
        <v>898.830760170557</v>
      </c>
      <c r="Q357" s="6">
        <v>898.830760170557</v>
      </c>
      <c r="R357" s="6">
        <v>30.52985220555475</v>
      </c>
      <c r="S357" s="6">
        <v>30.64690028495301</v>
      </c>
      <c r="T357" s="6">
        <v>0.5901705678177235</v>
      </c>
      <c r="U357" s="6">
        <v>0.5981224884194575</v>
      </c>
      <c r="V357" s="6">
        <v>4.400161044367229</v>
      </c>
      <c r="W357" s="6">
        <v>4.441501180261521</v>
      </c>
      <c r="X357" s="6">
        <v>14.332805248484359</v>
      </c>
      <c r="Y357" s="6">
        <v>14.416465112590052</v>
      </c>
    </row>
    <row r="358" spans="12:25" ht="12.75">
      <c r="L358" s="6"/>
      <c r="M358" s="6">
        <v>375</v>
      </c>
      <c r="N358" s="6">
        <v>359.087</v>
      </c>
      <c r="O358" s="6">
        <v>359.212</v>
      </c>
      <c r="P358" s="6">
        <v>900</v>
      </c>
      <c r="Q358" s="6">
        <v>900</v>
      </c>
      <c r="R358" s="6">
        <v>39.08699999999999</v>
      </c>
      <c r="S358" s="6">
        <v>39.21199999999999</v>
      </c>
      <c r="T358" s="6">
        <v>0</v>
      </c>
      <c r="U358" s="6">
        <v>0</v>
      </c>
      <c r="V358" s="6">
        <v>0</v>
      </c>
      <c r="W358" s="6">
        <v>0</v>
      </c>
      <c r="X358" s="6">
        <v>0.7880000000000109</v>
      </c>
      <c r="Y358" s="6">
        <v>0.9130000000000109</v>
      </c>
    </row>
    <row r="359" spans="12:25" ht="12.75">
      <c r="L359" s="6" t="s">
        <v>68</v>
      </c>
      <c r="M359" s="6">
        <v>0</v>
      </c>
      <c r="N359" s="6">
        <v>346.826</v>
      </c>
      <c r="O359" s="6">
        <v>346.951</v>
      </c>
      <c r="P359" s="6">
        <v>871.2202048481754</v>
      </c>
      <c r="Q359" s="6">
        <v>871.2202048481754</v>
      </c>
      <c r="R359" s="6">
        <v>60.39482063301759</v>
      </c>
      <c r="S359" s="6">
        <v>60.482445533518145</v>
      </c>
      <c r="T359" s="6">
        <v>23.298629479536075</v>
      </c>
      <c r="U359" s="6">
        <v>23.336004579035517</v>
      </c>
      <c r="V359" s="6">
        <v>40.6197679377331</v>
      </c>
      <c r="W359" s="6">
        <v>40.68896168752782</v>
      </c>
      <c r="X359" s="6">
        <v>42.22604362679796</v>
      </c>
      <c r="Y359" s="6">
        <v>42.28184987700324</v>
      </c>
    </row>
    <row r="360" spans="12:25" ht="12.75">
      <c r="L360" s="6"/>
      <c r="M360" s="6">
        <v>15</v>
      </c>
      <c r="N360" s="6">
        <v>333.267</v>
      </c>
      <c r="O360" s="6">
        <v>333.392</v>
      </c>
      <c r="P360" s="6">
        <v>872.3535276146667</v>
      </c>
      <c r="Q360" s="6">
        <v>872.3535276146667</v>
      </c>
      <c r="R360" s="6">
        <v>50.24762541896295</v>
      </c>
      <c r="S360" s="6">
        <v>50.32918219642914</v>
      </c>
      <c r="T360" s="6">
        <v>27.107325348310617</v>
      </c>
      <c r="U360" s="6">
        <v>27.150768570844427</v>
      </c>
      <c r="V360" s="6">
        <v>32.50173381738826</v>
      </c>
      <c r="W360" s="6">
        <v>32.563798811504746</v>
      </c>
      <c r="X360" s="6">
        <v>48.11320985737144</v>
      </c>
      <c r="Y360" s="6">
        <v>48.176144863254954</v>
      </c>
    </row>
    <row r="361" spans="12:25" ht="12.75">
      <c r="L361" s="6"/>
      <c r="M361" s="6">
        <v>30</v>
      </c>
      <c r="N361" s="6">
        <v>344.126</v>
      </c>
      <c r="O361" s="6">
        <v>344.251</v>
      </c>
      <c r="P361" s="6">
        <v>873.4883246588272</v>
      </c>
      <c r="Q361" s="6">
        <v>873.4883246588272</v>
      </c>
      <c r="R361" s="6">
        <v>56.56189285975851</v>
      </c>
      <c r="S361" s="6">
        <v>56.648370686330125</v>
      </c>
      <c r="T361" s="6">
        <v>22.970997231690887</v>
      </c>
      <c r="U361" s="6">
        <v>23.009519405119303</v>
      </c>
      <c r="V361" s="6">
        <v>37.08251493106808</v>
      </c>
      <c r="W361" s="6">
        <v>37.149579604334654</v>
      </c>
      <c r="X361" s="6">
        <v>42.29390946786557</v>
      </c>
      <c r="Y361" s="6">
        <v>42.351844794598996</v>
      </c>
    </row>
    <row r="362" spans="12:25" ht="12.75">
      <c r="L362" s="6"/>
      <c r="M362" s="6">
        <v>45</v>
      </c>
      <c r="N362" s="6">
        <v>348.221</v>
      </c>
      <c r="O362" s="6">
        <v>348.346</v>
      </c>
      <c r="P362" s="6">
        <v>874.6245978984642</v>
      </c>
      <c r="Q362" s="6">
        <v>874.6245978984642</v>
      </c>
      <c r="R362" s="6">
        <v>58.42181124043649</v>
      </c>
      <c r="S362" s="6">
        <v>58.510128173743034</v>
      </c>
      <c r="T362" s="6">
        <v>21.14176298208593</v>
      </c>
      <c r="U362" s="6">
        <v>21.178446048779357</v>
      </c>
      <c r="V362" s="6">
        <v>38.24149453309211</v>
      </c>
      <c r="W362" s="6">
        <v>38.31019889522567</v>
      </c>
      <c r="X362" s="6">
        <v>39.8140380546114</v>
      </c>
      <c r="Y362" s="6">
        <v>39.87033369247784</v>
      </c>
    </row>
    <row r="363" spans="12:25" ht="12.75">
      <c r="L363" s="6"/>
      <c r="M363" s="6">
        <v>60</v>
      </c>
      <c r="N363" s="6">
        <v>345.824</v>
      </c>
      <c r="O363" s="6">
        <v>345.949</v>
      </c>
      <c r="P363" s="6">
        <v>875.76234925388</v>
      </c>
      <c r="Q363" s="6">
        <v>875.76234925388</v>
      </c>
      <c r="R363" s="6">
        <v>55.71785716468513</v>
      </c>
      <c r="S363" s="6">
        <v>55.80515202706652</v>
      </c>
      <c r="T363" s="6">
        <v>21.23832065066829</v>
      </c>
      <c r="U363" s="6">
        <v>21.276025788286915</v>
      </c>
      <c r="V363" s="6">
        <v>35.8531046479919</v>
      </c>
      <c r="W363" s="6">
        <v>35.920150319664195</v>
      </c>
      <c r="X363" s="6">
        <v>40.27609002121621</v>
      </c>
      <c r="Y363" s="6">
        <v>40.334044349543916</v>
      </c>
    </row>
    <row r="364" spans="12:25" ht="12.75">
      <c r="L364" s="6"/>
      <c r="M364" s="6">
        <v>75</v>
      </c>
      <c r="N364" s="6">
        <v>353.597</v>
      </c>
      <c r="O364" s="6">
        <v>353.722</v>
      </c>
      <c r="P364" s="6">
        <v>876.9015806478744</v>
      </c>
      <c r="Q364" s="6">
        <v>876.9015806478744</v>
      </c>
      <c r="R364" s="6">
        <v>60.21781810182459</v>
      </c>
      <c r="S364" s="6">
        <v>60.30869386133495</v>
      </c>
      <c r="T364" s="6">
        <v>18.373922536134774</v>
      </c>
      <c r="U364" s="6">
        <v>18.40804677662443</v>
      </c>
      <c r="V364" s="6">
        <v>39.01447110517681</v>
      </c>
      <c r="W364" s="6">
        <v>39.08515288986693</v>
      </c>
      <c r="X364" s="6">
        <v>36.12378514901671</v>
      </c>
      <c r="Y364" s="6">
        <v>36.17810336432659</v>
      </c>
    </row>
    <row r="365" spans="12:25" ht="12.75">
      <c r="L365" s="6"/>
      <c r="M365" s="6">
        <v>90</v>
      </c>
      <c r="N365" s="6">
        <v>351.113</v>
      </c>
      <c r="O365" s="6">
        <v>351.238</v>
      </c>
      <c r="P365" s="6">
        <v>878.0422940057488</v>
      </c>
      <c r="Q365" s="6">
        <v>878.0422940057488</v>
      </c>
      <c r="R365" s="6">
        <v>57.36556756549629</v>
      </c>
      <c r="S365" s="6">
        <v>57.455475988819</v>
      </c>
      <c r="T365" s="6">
        <v>18.410291635307427</v>
      </c>
      <c r="U365" s="6">
        <v>18.445383211984748</v>
      </c>
      <c r="V365" s="6">
        <v>36.47580733593526</v>
      </c>
      <c r="W365" s="6">
        <v>36.544786209078865</v>
      </c>
      <c r="X365" s="6">
        <v>36.5237038113784</v>
      </c>
      <c r="Y365" s="6">
        <v>36.57972493823479</v>
      </c>
    </row>
    <row r="366" spans="12:25" ht="12.75">
      <c r="L366" s="6"/>
      <c r="M366" s="6">
        <v>105</v>
      </c>
      <c r="N366" s="6">
        <v>330.451</v>
      </c>
      <c r="O366" s="6">
        <v>330.576</v>
      </c>
      <c r="P366" s="6">
        <v>879.184491255309</v>
      </c>
      <c r="Q366" s="6">
        <v>879.184491255309</v>
      </c>
      <c r="R366" s="6">
        <v>42.25811701308282</v>
      </c>
      <c r="S366" s="6">
        <v>42.33754214187843</v>
      </c>
      <c r="T366" s="6">
        <v>24.36047236598829</v>
      </c>
      <c r="U366" s="6">
        <v>24.40604723719267</v>
      </c>
      <c r="V366" s="6">
        <v>24.95355419359534</v>
      </c>
      <c r="W366" s="6">
        <v>25.01025760106794</v>
      </c>
      <c r="X366" s="6">
        <v>46.10805410319151</v>
      </c>
      <c r="Y366" s="6">
        <v>46.17635069571891</v>
      </c>
    </row>
    <row r="367" spans="12:25" ht="12.75">
      <c r="L367" s="6"/>
      <c r="M367" s="6">
        <v>120</v>
      </c>
      <c r="N367" s="6">
        <v>365.546</v>
      </c>
      <c r="O367" s="6">
        <v>365.671</v>
      </c>
      <c r="P367" s="6">
        <v>880.3281743268687</v>
      </c>
      <c r="Q367" s="6">
        <v>880.3281743268687</v>
      </c>
      <c r="R367" s="6">
        <v>65.98410516053414</v>
      </c>
      <c r="S367" s="6">
        <v>66.080837306434</v>
      </c>
      <c r="T367" s="6">
        <v>13.415410400431782</v>
      </c>
      <c r="U367" s="6">
        <v>13.443678254531912</v>
      </c>
      <c r="V367" s="6">
        <v>42.43298017450115</v>
      </c>
      <c r="W367" s="6">
        <v>42.509046658214935</v>
      </c>
      <c r="X367" s="6">
        <v>28.969316388962415</v>
      </c>
      <c r="Y367" s="6">
        <v>29.01824990524863</v>
      </c>
    </row>
    <row r="368" spans="12:25" ht="12.75">
      <c r="L368" s="6"/>
      <c r="M368" s="6">
        <v>135</v>
      </c>
      <c r="N368" s="6">
        <v>335.463</v>
      </c>
      <c r="O368" s="6">
        <v>335.588</v>
      </c>
      <c r="P368" s="6">
        <v>881.4733451532526</v>
      </c>
      <c r="Q368" s="6">
        <v>881.4733451532526</v>
      </c>
      <c r="R368" s="6">
        <v>43.243474414318584</v>
      </c>
      <c r="S368" s="6">
        <v>43.32558963458826</v>
      </c>
      <c r="T368" s="6">
        <v>21.15033457796695</v>
      </c>
      <c r="U368" s="6">
        <v>21.193219357697274</v>
      </c>
      <c r="V368" s="6">
        <v>24.998549660620906</v>
      </c>
      <c r="W368" s="6">
        <v>25.056732169143487</v>
      </c>
      <c r="X368" s="6">
        <v>42.058070230444486</v>
      </c>
      <c r="Y368" s="6">
        <v>42.1248877219219</v>
      </c>
    </row>
    <row r="369" spans="12:25" ht="12.75">
      <c r="L369" s="6"/>
      <c r="M369" s="6">
        <v>150</v>
      </c>
      <c r="N369" s="6">
        <v>366.344</v>
      </c>
      <c r="O369" s="6">
        <v>366.469</v>
      </c>
      <c r="P369" s="6">
        <v>882.6200056697995</v>
      </c>
      <c r="Q369" s="6">
        <v>882.6200056697995</v>
      </c>
      <c r="R369" s="6">
        <v>64.40047846554667</v>
      </c>
      <c r="S369" s="6">
        <v>64.49837132311289</v>
      </c>
      <c r="T369" s="6">
        <v>11.849817783486118</v>
      </c>
      <c r="U369" s="6">
        <v>11.876924925919859</v>
      </c>
      <c r="V369" s="6">
        <v>40.337546807827266</v>
      </c>
      <c r="W369" s="6">
        <v>40.41363730881127</v>
      </c>
      <c r="X369" s="6">
        <v>26.992639576731133</v>
      </c>
      <c r="Y369" s="6">
        <v>27.041549075747128</v>
      </c>
    </row>
    <row r="370" spans="12:25" ht="12.75">
      <c r="L370" s="6"/>
      <c r="M370" s="6">
        <v>165</v>
      </c>
      <c r="N370" s="6">
        <v>347.361</v>
      </c>
      <c r="O370" s="6">
        <v>347.486</v>
      </c>
      <c r="P370" s="6">
        <v>883.7681578143662</v>
      </c>
      <c r="Q370" s="6">
        <v>883.7681578143662</v>
      </c>
      <c r="R370" s="6">
        <v>49.01522380781091</v>
      </c>
      <c r="S370" s="6">
        <v>49.1042378938379</v>
      </c>
      <c r="T370" s="6">
        <v>15.846916227834772</v>
      </c>
      <c r="U370" s="6">
        <v>15.88290214180779</v>
      </c>
      <c r="V370" s="6">
        <v>28.334276097124985</v>
      </c>
      <c r="W370" s="6">
        <v>28.398516214088268</v>
      </c>
      <c r="X370" s="6">
        <v>34.419779339834754</v>
      </c>
      <c r="Y370" s="6">
        <v>34.48053922287147</v>
      </c>
    </row>
    <row r="371" spans="12:25" ht="12.75">
      <c r="L371" s="6"/>
      <c r="M371" s="6">
        <v>180</v>
      </c>
      <c r="N371" s="6">
        <v>318.799</v>
      </c>
      <c r="O371" s="6">
        <v>318.924</v>
      </c>
      <c r="P371" s="6">
        <v>884.9178035273299</v>
      </c>
      <c r="Q371" s="6">
        <v>884.9178035273299</v>
      </c>
      <c r="R371" s="6">
        <v>29.40494900307553</v>
      </c>
      <c r="S371" s="6">
        <v>29.475875036037685</v>
      </c>
      <c r="T371" s="6">
        <v>25.189316290199436</v>
      </c>
      <c r="U371" s="6">
        <v>25.24339025723728</v>
      </c>
      <c r="V371" s="6">
        <v>14.699492486804512</v>
      </c>
      <c r="W371" s="6">
        <v>14.743738418360973</v>
      </c>
      <c r="X371" s="6">
        <v>49.78685982929294</v>
      </c>
      <c r="Y371" s="6">
        <v>49.86761389773649</v>
      </c>
    </row>
    <row r="372" spans="12:25" ht="12.75">
      <c r="L372" s="6"/>
      <c r="M372" s="6">
        <v>195</v>
      </c>
      <c r="N372" s="6">
        <v>305.496</v>
      </c>
      <c r="O372" s="6">
        <v>305.621</v>
      </c>
      <c r="P372" s="6">
        <v>886.0689447515921</v>
      </c>
      <c r="Q372" s="6">
        <v>886.0689447515921</v>
      </c>
      <c r="R372" s="6">
        <v>21.186040220159285</v>
      </c>
      <c r="S372" s="6">
        <v>21.246387521753935</v>
      </c>
      <c r="T372" s="6">
        <v>30.67212343343117</v>
      </c>
      <c r="U372" s="6">
        <v>30.73677613183652</v>
      </c>
      <c r="V372" s="6">
        <v>9.500319275977025</v>
      </c>
      <c r="W372" s="6">
        <v>9.534191121041179</v>
      </c>
      <c r="X372" s="6">
        <v>58.340769021678035</v>
      </c>
      <c r="Y372" s="6">
        <v>58.43189717661388</v>
      </c>
    </row>
    <row r="373" spans="12:25" ht="12.75">
      <c r="L373" s="6"/>
      <c r="M373" s="6">
        <v>210</v>
      </c>
      <c r="N373" s="6">
        <v>310.464</v>
      </c>
      <c r="O373" s="6">
        <v>310.589</v>
      </c>
      <c r="P373" s="6">
        <v>887.2215834325818</v>
      </c>
      <c r="Q373" s="6">
        <v>887.2215834325818</v>
      </c>
      <c r="R373" s="6">
        <v>22.38076901330262</v>
      </c>
      <c r="S373" s="6">
        <v>22.44428269717753</v>
      </c>
      <c r="T373" s="6">
        <v>27.311845695428875</v>
      </c>
      <c r="U373" s="6">
        <v>27.373332011553963</v>
      </c>
      <c r="V373" s="6">
        <v>9.865506158767376</v>
      </c>
      <c r="W373" s="6">
        <v>9.900984153446014</v>
      </c>
      <c r="X373" s="6">
        <v>54.200617526478766</v>
      </c>
      <c r="Y373" s="6">
        <v>54.29013953180012</v>
      </c>
    </row>
    <row r="374" spans="12:25" ht="12.75">
      <c r="L374" s="6"/>
      <c r="M374" s="6">
        <v>225</v>
      </c>
      <c r="N374" s="6">
        <v>307.726</v>
      </c>
      <c r="O374" s="6">
        <v>307.851</v>
      </c>
      <c r="P374" s="6">
        <v>888.3757215182588</v>
      </c>
      <c r="Q374" s="6">
        <v>888.3757215182588</v>
      </c>
      <c r="R374" s="6">
        <v>19.717645892820112</v>
      </c>
      <c r="S374" s="6">
        <v>19.778069313181767</v>
      </c>
      <c r="T374" s="6">
        <v>27.793992519673772</v>
      </c>
      <c r="U374" s="6">
        <v>27.858569099312117</v>
      </c>
      <c r="V374" s="6">
        <v>8.0901218587044</v>
      </c>
      <c r="W374" s="6">
        <v>8.121852804775504</v>
      </c>
      <c r="X374" s="6">
        <v>55.621141412079034</v>
      </c>
      <c r="Y374" s="6">
        <v>55.71441046600793</v>
      </c>
    </row>
    <row r="375" spans="12:25" ht="12.75">
      <c r="L375" s="6"/>
      <c r="M375" s="6">
        <v>240</v>
      </c>
      <c r="N375" s="6">
        <v>287.066</v>
      </c>
      <c r="O375" s="6">
        <v>287.191</v>
      </c>
      <c r="P375" s="6">
        <v>889.5313609591166</v>
      </c>
      <c r="Q375" s="6">
        <v>889.5313609591166</v>
      </c>
      <c r="R375" s="6">
        <v>10.078517976649174</v>
      </c>
      <c r="S375" s="6">
        <v>10.119440499076223</v>
      </c>
      <c r="T375" s="6">
        <v>39.20625772898436</v>
      </c>
      <c r="U375" s="6">
        <v>39.29033520655734</v>
      </c>
      <c r="V375" s="6">
        <v>3.2669754816693963</v>
      </c>
      <c r="W375" s="6">
        <v>3.2838923891680736</v>
      </c>
      <c r="X375" s="6">
        <v>71.90543677281472</v>
      </c>
      <c r="Y375" s="6">
        <v>72.01351986531604</v>
      </c>
    </row>
    <row r="376" spans="12:25" ht="12.75">
      <c r="L376" s="6"/>
      <c r="M376" s="6">
        <v>255</v>
      </c>
      <c r="N376" s="6">
        <v>280.617</v>
      </c>
      <c r="O376" s="6">
        <v>280.742</v>
      </c>
      <c r="P376" s="6">
        <v>890.688503708186</v>
      </c>
      <c r="Q376" s="6">
        <v>890.688503708186</v>
      </c>
      <c r="R376" s="6">
        <v>7.061176014598893</v>
      </c>
      <c r="S376" s="6">
        <v>7.094366680077971</v>
      </c>
      <c r="T376" s="6">
        <v>43.04161244298855</v>
      </c>
      <c r="U376" s="6">
        <v>43.133421777509476</v>
      </c>
      <c r="V376" s="6">
        <v>1.9341412432579312</v>
      </c>
      <c r="W376" s="6">
        <v>1.9458087505947634</v>
      </c>
      <c r="X376" s="6">
        <v>77.47921023386917</v>
      </c>
      <c r="Y376" s="6">
        <v>77.59254272653234</v>
      </c>
    </row>
    <row r="377" spans="12:25" ht="12.75">
      <c r="L377" s="6"/>
      <c r="M377" s="6">
        <v>270</v>
      </c>
      <c r="N377" s="6">
        <v>272.78</v>
      </c>
      <c r="O377" s="6">
        <v>272.905</v>
      </c>
      <c r="P377" s="6">
        <v>891.8471517210388</v>
      </c>
      <c r="Q377" s="6">
        <v>891.8471517210388</v>
      </c>
      <c r="R377" s="6">
        <v>4.278921830514069</v>
      </c>
      <c r="S377" s="6">
        <v>4.303023319308414</v>
      </c>
      <c r="T377" s="6">
        <v>48.49923282012225</v>
      </c>
      <c r="U377" s="6">
        <v>48.600131331327916</v>
      </c>
      <c r="V377" s="6">
        <v>0.9249276555934258</v>
      </c>
      <c r="W377" s="6">
        <v>0.9316462339598445</v>
      </c>
      <c r="X377" s="6">
        <v>84.76550692237538</v>
      </c>
      <c r="Y377" s="6">
        <v>84.88378834400895</v>
      </c>
    </row>
    <row r="378" spans="12:25" ht="12.75">
      <c r="L378" s="6"/>
      <c r="M378" s="6">
        <v>285</v>
      </c>
      <c r="N378" s="6">
        <v>295.988</v>
      </c>
      <c r="O378" s="6">
        <v>296.113</v>
      </c>
      <c r="P378" s="6">
        <v>893.0073069557902</v>
      </c>
      <c r="Q378" s="6">
        <v>893.0073069557902</v>
      </c>
      <c r="R378" s="6">
        <v>9.213870291444954</v>
      </c>
      <c r="S378" s="6">
        <v>9.256816775646193</v>
      </c>
      <c r="T378" s="6">
        <v>30.65752591548273</v>
      </c>
      <c r="U378" s="6">
        <v>30.739579431281474</v>
      </c>
      <c r="V378" s="6">
        <v>2.2701289686581703</v>
      </c>
      <c r="W378" s="6">
        <v>2.2844121096567194</v>
      </c>
      <c r="X378" s="6">
        <v>63.37433489197279</v>
      </c>
      <c r="Y378" s="6">
        <v>63.485051750974264</v>
      </c>
    </row>
    <row r="379" spans="12:25" ht="12.75">
      <c r="L379" s="6"/>
      <c r="M379" s="6">
        <v>300</v>
      </c>
      <c r="N379" s="6">
        <v>318.316</v>
      </c>
      <c r="O379" s="6">
        <v>318.441</v>
      </c>
      <c r="P379" s="6">
        <v>894.1689713731029</v>
      </c>
      <c r="Q379" s="6">
        <v>894.1689713731029</v>
      </c>
      <c r="R379" s="6">
        <v>17.202536621378883</v>
      </c>
      <c r="S379" s="6">
        <v>17.268904064482857</v>
      </c>
      <c r="T379" s="6">
        <v>16.754649441586142</v>
      </c>
      <c r="U379" s="6">
        <v>16.813281998482168</v>
      </c>
      <c r="V379" s="6">
        <v>4.80601845405861</v>
      </c>
      <c r="W379" s="6">
        <v>4.832492388583762</v>
      </c>
      <c r="X379" s="6">
        <v>44.059080937824916</v>
      </c>
      <c r="Y379" s="6">
        <v>44.157607003299766</v>
      </c>
    </row>
    <row r="380" spans="12:25" ht="12.75">
      <c r="L380" s="6"/>
      <c r="M380" s="6">
        <v>315</v>
      </c>
      <c r="N380" s="6">
        <v>331.681</v>
      </c>
      <c r="O380" s="6">
        <v>331.806</v>
      </c>
      <c r="P380" s="6">
        <v>895.3321469361902</v>
      </c>
      <c r="Q380" s="6">
        <v>895.3321469361902</v>
      </c>
      <c r="R380" s="6">
        <v>23.120361562826208</v>
      </c>
      <c r="S380" s="6">
        <v>23.202458583809417</v>
      </c>
      <c r="T380" s="6">
        <v>9.736777494454785</v>
      </c>
      <c r="U380" s="6">
        <v>9.779680473471592</v>
      </c>
      <c r="V380" s="6">
        <v>6.533192223862527</v>
      </c>
      <c r="W380" s="6">
        <v>6.568403393846919</v>
      </c>
      <c r="X380" s="6">
        <v>32.89526216832296</v>
      </c>
      <c r="Y380" s="6">
        <v>32.985050998338565</v>
      </c>
    </row>
    <row r="381" spans="12:25" ht="12.75">
      <c r="L381" s="6"/>
      <c r="M381" s="6">
        <v>330</v>
      </c>
      <c r="N381" s="6">
        <v>323.052</v>
      </c>
      <c r="O381" s="6">
        <v>323.177</v>
      </c>
      <c r="P381" s="6">
        <v>896.4968356108187</v>
      </c>
      <c r="Q381" s="6">
        <v>896.4968356108187</v>
      </c>
      <c r="R381" s="6">
        <v>15.557516126987299</v>
      </c>
      <c r="S381" s="6">
        <v>15.629075034720591</v>
      </c>
      <c r="T381" s="6">
        <v>11.20650547412277</v>
      </c>
      <c r="U381" s="6">
        <v>11.259946566389477</v>
      </c>
      <c r="V381" s="6">
        <v>2.91935572296454</v>
      </c>
      <c r="W381" s="6">
        <v>2.9407165754265066</v>
      </c>
      <c r="X381" s="6">
        <v>38.362450819753924</v>
      </c>
      <c r="Y381" s="6">
        <v>38.46608996729194</v>
      </c>
    </row>
    <row r="382" spans="12:25" ht="12.75">
      <c r="L382" s="6"/>
      <c r="M382" s="6">
        <v>345</v>
      </c>
      <c r="N382" s="6">
        <v>305.076</v>
      </c>
      <c r="O382" s="6">
        <v>305.201</v>
      </c>
      <c r="P382" s="6">
        <v>897.6630393653128</v>
      </c>
      <c r="Q382" s="6">
        <v>897.6630393653128</v>
      </c>
      <c r="R382" s="6">
        <v>4.976593471037927</v>
      </c>
      <c r="S382" s="6">
        <v>5.015718579407628</v>
      </c>
      <c r="T382" s="6">
        <v>18.983799242629924</v>
      </c>
      <c r="U382" s="6">
        <v>19.069674134260207</v>
      </c>
      <c r="V382" s="6">
        <v>0.2942571543822799</v>
      </c>
      <c r="W382" s="6">
        <v>0.29805294843477825</v>
      </c>
      <c r="X382" s="6">
        <v>54.16226869455986</v>
      </c>
      <c r="Y382" s="6">
        <v>54.28347290050738</v>
      </c>
    </row>
    <row r="383" spans="12:25" ht="12.75">
      <c r="L383" s="6"/>
      <c r="M383" s="6">
        <v>360</v>
      </c>
      <c r="N383" s="6">
        <v>315.126</v>
      </c>
      <c r="O383" s="6">
        <v>315.251</v>
      </c>
      <c r="P383" s="6">
        <v>898.830760170557</v>
      </c>
      <c r="Q383" s="6">
        <v>898.830760170557</v>
      </c>
      <c r="R383" s="6">
        <v>5.573356697507531</v>
      </c>
      <c r="S383" s="6">
        <v>5.625908095781032</v>
      </c>
      <c r="T383" s="6">
        <v>9.959178378645792</v>
      </c>
      <c r="U383" s="6">
        <v>10.031626980372291</v>
      </c>
      <c r="V383" s="6">
        <v>0.09945415825474922</v>
      </c>
      <c r="W383" s="6">
        <v>0.10135890824116602</v>
      </c>
      <c r="X383" s="6">
        <v>44.382662976464076</v>
      </c>
      <c r="Y383" s="6">
        <v>44.5057582264776</v>
      </c>
    </row>
    <row r="384" spans="12:25" ht="12.75">
      <c r="L384" s="6"/>
      <c r="M384" s="6">
        <v>375</v>
      </c>
      <c r="N384" s="6">
        <v>325.315</v>
      </c>
      <c r="O384" s="6">
        <v>325.44</v>
      </c>
      <c r="P384" s="6">
        <v>900</v>
      </c>
      <c r="Q384" s="6">
        <v>900</v>
      </c>
      <c r="R384" s="6">
        <v>5.315</v>
      </c>
      <c r="S384" s="6">
        <v>5.44</v>
      </c>
      <c r="T384" s="6">
        <v>0</v>
      </c>
      <c r="U384" s="6">
        <v>0</v>
      </c>
      <c r="V384" s="6">
        <v>0</v>
      </c>
      <c r="W384" s="6">
        <v>0</v>
      </c>
      <c r="X384" s="6">
        <v>34.56</v>
      </c>
      <c r="Y384" s="6">
        <v>34.685</v>
      </c>
    </row>
    <row r="385" spans="12:25" ht="12.75">
      <c r="L385" s="6" t="s">
        <v>70</v>
      </c>
      <c r="M385" s="6">
        <v>0</v>
      </c>
      <c r="N385" s="6">
        <v>346.826</v>
      </c>
      <c r="O385" s="6">
        <v>346.951</v>
      </c>
      <c r="P385" s="6">
        <v>871.2202048481754</v>
      </c>
      <c r="Q385" s="6">
        <v>871.2202048481754</v>
      </c>
      <c r="R385" s="6">
        <v>60.39482063301759</v>
      </c>
      <c r="S385" s="6">
        <v>60.482445533518145</v>
      </c>
      <c r="T385" s="6">
        <v>23.298629479536075</v>
      </c>
      <c r="U385" s="6">
        <v>23.336004579035517</v>
      </c>
      <c r="V385" s="6">
        <v>40.6197679377331</v>
      </c>
      <c r="W385" s="6">
        <v>40.68896168752782</v>
      </c>
      <c r="X385" s="6">
        <v>42.22604362679796</v>
      </c>
      <c r="Y385" s="6">
        <v>42.28184987700324</v>
      </c>
    </row>
    <row r="386" spans="12:25" ht="12.75">
      <c r="L386" s="6"/>
      <c r="M386" s="6">
        <v>15</v>
      </c>
      <c r="N386" s="6">
        <v>341.707</v>
      </c>
      <c r="O386" s="6">
        <v>341.832</v>
      </c>
      <c r="P386" s="6">
        <v>872.3535276146667</v>
      </c>
      <c r="Q386" s="6">
        <v>872.3535276146667</v>
      </c>
      <c r="R386" s="6">
        <v>55.88404794851297</v>
      </c>
      <c r="S386" s="6">
        <v>55.96946402487157</v>
      </c>
      <c r="T386" s="6">
        <v>24.30760717675304</v>
      </c>
      <c r="U386" s="6">
        <v>24.34719110039444</v>
      </c>
      <c r="V386" s="6">
        <v>36.826109235397645</v>
      </c>
      <c r="W386" s="6">
        <v>36.89240964705691</v>
      </c>
      <c r="X386" s="6">
        <v>44.0018206929236</v>
      </c>
      <c r="Y386" s="6">
        <v>44.06052028126434</v>
      </c>
    </row>
    <row r="387" spans="12:25" ht="12.75">
      <c r="L387" s="6"/>
      <c r="M387" s="6">
        <v>30</v>
      </c>
      <c r="N387" s="6">
        <v>328.649</v>
      </c>
      <c r="O387" s="6">
        <v>328.774</v>
      </c>
      <c r="P387" s="6">
        <v>873.4883246588272</v>
      </c>
      <c r="Q387" s="6">
        <v>873.4883246588272</v>
      </c>
      <c r="R387" s="6">
        <v>46.30103541455183</v>
      </c>
      <c r="S387" s="6">
        <v>46.38022204429347</v>
      </c>
      <c r="T387" s="6">
        <v>28.17984858965423</v>
      </c>
      <c r="U387" s="6">
        <v>28.225661959912596</v>
      </c>
      <c r="V387" s="6">
        <v>29.27954258934127</v>
      </c>
      <c r="W387" s="6">
        <v>29.338644780239317</v>
      </c>
      <c r="X387" s="6">
        <v>49.95997464377021</v>
      </c>
      <c r="Y387" s="6">
        <v>50.02587245287216</v>
      </c>
    </row>
    <row r="388" spans="12:25" ht="12.75">
      <c r="L388" s="6"/>
      <c r="M388" s="6">
        <v>45</v>
      </c>
      <c r="N388" s="6">
        <v>363.004</v>
      </c>
      <c r="O388" s="6">
        <v>363.129</v>
      </c>
      <c r="P388" s="6">
        <v>874.6245978984642</v>
      </c>
      <c r="Q388" s="6">
        <v>874.6245978984642</v>
      </c>
      <c r="R388" s="6">
        <v>69.231242052601</v>
      </c>
      <c r="S388" s="6">
        <v>69.325643788462</v>
      </c>
      <c r="T388" s="6">
        <v>17.174278596804882</v>
      </c>
      <c r="U388" s="6">
        <v>17.20487686094388</v>
      </c>
      <c r="V388" s="6">
        <v>46.79489011741796</v>
      </c>
      <c r="W388" s="6">
        <v>46.870810270536865</v>
      </c>
      <c r="X388" s="6">
        <v>33.59164942992258</v>
      </c>
      <c r="Y388" s="6">
        <v>33.640729276803675</v>
      </c>
    </row>
    <row r="389" spans="12:25" ht="12.75">
      <c r="L389" s="6"/>
      <c r="M389" s="6">
        <v>60</v>
      </c>
      <c r="N389" s="6">
        <v>360.359</v>
      </c>
      <c r="O389" s="6">
        <v>360.484</v>
      </c>
      <c r="P389" s="6">
        <v>875.76234925388</v>
      </c>
      <c r="Q389" s="6">
        <v>875.76234925388</v>
      </c>
      <c r="R389" s="6">
        <v>66.23674841911568</v>
      </c>
      <c r="S389" s="6">
        <v>66.33029526524378</v>
      </c>
      <c r="T389" s="6">
        <v>17.228463888845578</v>
      </c>
      <c r="U389" s="6">
        <v>17.259917042717518</v>
      </c>
      <c r="V389" s="6">
        <v>44.07795176470188</v>
      </c>
      <c r="W389" s="6">
        <v>44.152354413426494</v>
      </c>
      <c r="X389" s="6">
        <v>33.97329411497854</v>
      </c>
      <c r="Y389" s="6">
        <v>34.02389146625393</v>
      </c>
    </row>
    <row r="390" spans="12:25" ht="12.75">
      <c r="L390" s="6"/>
      <c r="M390" s="6">
        <v>75</v>
      </c>
      <c r="N390" s="6">
        <v>343.602</v>
      </c>
      <c r="O390" s="6">
        <v>343.727</v>
      </c>
      <c r="P390" s="6">
        <v>876.9015806478744</v>
      </c>
      <c r="Q390" s="6">
        <v>876.9015806478744</v>
      </c>
      <c r="R390" s="6">
        <v>53.13401333056849</v>
      </c>
      <c r="S390" s="6">
        <v>53.220311812967566</v>
      </c>
      <c r="T390" s="6">
        <v>21.28054048776737</v>
      </c>
      <c r="U390" s="6">
        <v>21.31924200536831</v>
      </c>
      <c r="V390" s="6">
        <v>33.575581830100255</v>
      </c>
      <c r="W390" s="6">
        <v>33.64097080032244</v>
      </c>
      <c r="X390" s="6">
        <v>40.674603059472226</v>
      </c>
      <c r="Y390" s="6">
        <v>40.73421408925004</v>
      </c>
    </row>
    <row r="391" spans="12:25" ht="12.75">
      <c r="L391" s="6"/>
      <c r="M391" s="6">
        <v>90</v>
      </c>
      <c r="N391" s="6">
        <v>329.999</v>
      </c>
      <c r="O391" s="6">
        <v>330.124</v>
      </c>
      <c r="P391" s="6">
        <v>878.0422940057488</v>
      </c>
      <c r="Q391" s="6">
        <v>878.0422940057488</v>
      </c>
      <c r="R391" s="6">
        <v>43.05438565834421</v>
      </c>
      <c r="S391" s="6">
        <v>43.13368792926352</v>
      </c>
      <c r="T391" s="6">
        <v>25.202503575751926</v>
      </c>
      <c r="U391" s="6">
        <v>25.248201304832627</v>
      </c>
      <c r="V391" s="6">
        <v>25.823391752087897</v>
      </c>
      <c r="W391" s="6">
        <v>25.880577307795956</v>
      </c>
      <c r="X391" s="6">
        <v>46.97349491009547</v>
      </c>
      <c r="Y391" s="6">
        <v>47.0413093543874</v>
      </c>
    </row>
    <row r="392" spans="12:25" ht="12.75">
      <c r="L392" s="6"/>
      <c r="M392" s="6">
        <v>105</v>
      </c>
      <c r="N392" s="6">
        <v>339.289</v>
      </c>
      <c r="O392" s="6">
        <v>339.414</v>
      </c>
      <c r="P392" s="6">
        <v>879.184491255309</v>
      </c>
      <c r="Q392" s="6">
        <v>879.184491255309</v>
      </c>
      <c r="R392" s="6">
        <v>48.04209560380175</v>
      </c>
      <c r="S392" s="6">
        <v>48.12629508570775</v>
      </c>
      <c r="T392" s="6">
        <v>21.311225309817644</v>
      </c>
      <c r="U392" s="6">
        <v>21.352025827911667</v>
      </c>
      <c r="V392" s="6">
        <v>29.143065446114054</v>
      </c>
      <c r="W392" s="6">
        <v>29.204926920124702</v>
      </c>
      <c r="X392" s="6">
        <v>41.464723422248305</v>
      </c>
      <c r="Y392" s="6">
        <v>41.527861948237664</v>
      </c>
    </row>
    <row r="393" spans="12:25" ht="12.75">
      <c r="L393" s="6"/>
      <c r="M393" s="6">
        <v>120</v>
      </c>
      <c r="N393" s="6">
        <v>340.487</v>
      </c>
      <c r="O393" s="6">
        <v>340.612</v>
      </c>
      <c r="P393" s="6">
        <v>880.3281743268687</v>
      </c>
      <c r="Q393" s="6">
        <v>880.3281743268687</v>
      </c>
      <c r="R393" s="6">
        <v>47.73916755057861</v>
      </c>
      <c r="S393" s="6">
        <v>47.82402981634162</v>
      </c>
      <c r="T393" s="6">
        <v>20.217602910339366</v>
      </c>
      <c r="U393" s="6">
        <v>20.25774064457635</v>
      </c>
      <c r="V393" s="6">
        <v>28.58233135258397</v>
      </c>
      <c r="W393" s="6">
        <v>28.6442598359703</v>
      </c>
      <c r="X393" s="6">
        <v>40.16352956671775</v>
      </c>
      <c r="Y393" s="6">
        <v>40.226601083331424</v>
      </c>
    </row>
    <row r="394" spans="12:25" ht="12.75">
      <c r="L394" s="6"/>
      <c r="M394" s="6">
        <v>135</v>
      </c>
      <c r="N394" s="6">
        <v>334.37</v>
      </c>
      <c r="O394" s="6">
        <v>334.495</v>
      </c>
      <c r="P394" s="6">
        <v>881.4733451532526</v>
      </c>
      <c r="Q394" s="6">
        <v>881.4733451532526</v>
      </c>
      <c r="R394" s="6">
        <v>42.528507523563</v>
      </c>
      <c r="S394" s="6">
        <v>42.60999620222228</v>
      </c>
      <c r="T394" s="6">
        <v>21.52774114560097</v>
      </c>
      <c r="U394" s="6">
        <v>21.571252466941704</v>
      </c>
      <c r="V394" s="6">
        <v>24.49309016829349</v>
      </c>
      <c r="W394" s="6">
        <v>24.550597531919227</v>
      </c>
      <c r="X394" s="6">
        <v>42.64493559322025</v>
      </c>
      <c r="Y394" s="6">
        <v>42.71242822959451</v>
      </c>
    </row>
    <row r="395" spans="12:25" ht="12.75">
      <c r="L395" s="6"/>
      <c r="M395" s="6">
        <v>150</v>
      </c>
      <c r="N395" s="6">
        <v>307.682</v>
      </c>
      <c r="O395" s="6">
        <v>307.807</v>
      </c>
      <c r="P395" s="6">
        <v>882.6200056697995</v>
      </c>
      <c r="Q395" s="6">
        <v>882.6200056697995</v>
      </c>
      <c r="R395" s="6">
        <v>25.77110130248357</v>
      </c>
      <c r="S395" s="6">
        <v>25.835198382997127</v>
      </c>
      <c r="T395" s="6">
        <v>31.848644843370316</v>
      </c>
      <c r="U395" s="6">
        <v>31.909547762856757</v>
      </c>
      <c r="V395" s="6">
        <v>13.043092080317498</v>
      </c>
      <c r="W395" s="6">
        <v>13.082775830861502</v>
      </c>
      <c r="X395" s="6">
        <v>58.32377809878134</v>
      </c>
      <c r="Y395" s="6">
        <v>58.40909434823734</v>
      </c>
    </row>
    <row r="396" spans="12:25" ht="12.75">
      <c r="L396" s="6"/>
      <c r="M396" s="6">
        <v>165</v>
      </c>
      <c r="N396" s="6">
        <v>309.125</v>
      </c>
      <c r="O396" s="6">
        <v>309.25</v>
      </c>
      <c r="P396" s="6">
        <v>883.7681578143662</v>
      </c>
      <c r="Q396" s="6">
        <v>883.7681578143662</v>
      </c>
      <c r="R396" s="6">
        <v>25.37112033277325</v>
      </c>
      <c r="S396" s="6">
        <v>25.43562375692158</v>
      </c>
      <c r="T396" s="6">
        <v>30.414302090918447</v>
      </c>
      <c r="U396" s="6">
        <v>30.474798666770116</v>
      </c>
      <c r="V396" s="6">
        <v>12.524647449469617</v>
      </c>
      <c r="W396" s="6">
        <v>12.56390290154942</v>
      </c>
      <c r="X396" s="6">
        <v>56.821166027295895</v>
      </c>
      <c r="Y396" s="6">
        <v>56.90691057521608</v>
      </c>
    </row>
    <row r="397" spans="12:25" ht="12.75">
      <c r="L397" s="6"/>
      <c r="M397" s="6">
        <v>180</v>
      </c>
      <c r="N397" s="6">
        <v>329.585</v>
      </c>
      <c r="O397" s="6">
        <v>329.71</v>
      </c>
      <c r="P397" s="6">
        <v>884.9178035273299</v>
      </c>
      <c r="Q397" s="6">
        <v>884.9178035273299</v>
      </c>
      <c r="R397" s="6">
        <v>35.85303857210404</v>
      </c>
      <c r="S397" s="6">
        <v>35.931398001510836</v>
      </c>
      <c r="T397" s="6">
        <v>20.85883925567258</v>
      </c>
      <c r="U397" s="6">
        <v>20.905479826265786</v>
      </c>
      <c r="V397" s="6">
        <v>18.829256990414954</v>
      </c>
      <c r="W397" s="6">
        <v>18.8808317400156</v>
      </c>
      <c r="X397" s="6">
        <v>43.137953150947574</v>
      </c>
      <c r="Y397" s="6">
        <v>43.21137840134693</v>
      </c>
    </row>
    <row r="398" spans="12:25" ht="12.75">
      <c r="L398" s="6"/>
      <c r="M398" s="6">
        <v>195</v>
      </c>
      <c r="N398" s="6">
        <v>370.466</v>
      </c>
      <c r="O398" s="6">
        <v>370.591</v>
      </c>
      <c r="P398" s="6">
        <v>886.0689447515921</v>
      </c>
      <c r="Q398" s="6">
        <v>886.0689447515921</v>
      </c>
      <c r="R398" s="6">
        <v>64.23802050402013</v>
      </c>
      <c r="S398" s="6">
        <v>64.33948830421015</v>
      </c>
      <c r="T398" s="6">
        <v>8.79522421588739</v>
      </c>
      <c r="U398" s="6">
        <v>8.81875641569732</v>
      </c>
      <c r="V398" s="6">
        <v>38.694029064798634</v>
      </c>
      <c r="W398" s="6">
        <v>38.77210811349298</v>
      </c>
      <c r="X398" s="6">
        <v>22.60868601412981</v>
      </c>
      <c r="Y398" s="6">
        <v>22.655606965435464</v>
      </c>
    </row>
    <row r="399" spans="12:25" ht="12.75">
      <c r="L399" s="6"/>
      <c r="M399" s="6">
        <v>210</v>
      </c>
      <c r="N399" s="6">
        <v>368.092</v>
      </c>
      <c r="O399" s="6">
        <v>368.217</v>
      </c>
      <c r="P399" s="6">
        <v>887.2215834325818</v>
      </c>
      <c r="Q399" s="6">
        <v>887.2215834325818</v>
      </c>
      <c r="R399" s="6">
        <v>61.121004504957924</v>
      </c>
      <c r="S399" s="6">
        <v>61.222182666803846</v>
      </c>
      <c r="T399" s="6">
        <v>8.461745665055172</v>
      </c>
      <c r="U399" s="6">
        <v>8.485567503209271</v>
      </c>
      <c r="V399" s="6">
        <v>35.73254634126033</v>
      </c>
      <c r="W399" s="6">
        <v>35.80901642338485</v>
      </c>
      <c r="X399" s="6">
        <v>22.480649796417612</v>
      </c>
      <c r="Y399" s="6">
        <v>22.529179714293093</v>
      </c>
    </row>
    <row r="400" spans="12:25" ht="12.75">
      <c r="L400" s="6"/>
      <c r="M400" s="6">
        <v>225</v>
      </c>
      <c r="N400" s="6">
        <v>382.054</v>
      </c>
      <c r="O400" s="6">
        <v>382.179</v>
      </c>
      <c r="P400" s="6">
        <v>888.3757215182588</v>
      </c>
      <c r="Q400" s="6">
        <v>888.3757215182588</v>
      </c>
      <c r="R400" s="6">
        <v>71.63533057190763</v>
      </c>
      <c r="S400" s="6">
        <v>71.74332812691966</v>
      </c>
      <c r="T400" s="6">
        <v>5.431251333411677</v>
      </c>
      <c r="U400" s="6">
        <v>5.448253778399647</v>
      </c>
      <c r="V400" s="6">
        <v>43.2194099535391</v>
      </c>
      <c r="W400" s="6">
        <v>43.304852359727384</v>
      </c>
      <c r="X400" s="6">
        <v>16.476140967030947</v>
      </c>
      <c r="Y400" s="6">
        <v>16.51569856084265</v>
      </c>
    </row>
    <row r="401" spans="12:25" ht="12.75">
      <c r="L401" s="6"/>
      <c r="M401" s="6">
        <v>240</v>
      </c>
      <c r="N401" s="6">
        <v>371.894</v>
      </c>
      <c r="O401" s="6">
        <v>372.019</v>
      </c>
      <c r="P401" s="6">
        <v>889.5313609591166</v>
      </c>
      <c r="Q401" s="6">
        <v>889.5313609591166</v>
      </c>
      <c r="R401" s="6">
        <v>61.80157242933443</v>
      </c>
      <c r="S401" s="6">
        <v>61.906462563615264</v>
      </c>
      <c r="T401" s="6">
        <v>6.1652797935234</v>
      </c>
      <c r="U401" s="6">
        <v>6.185389659242533</v>
      </c>
      <c r="V401" s="6">
        <v>34.91453729020056</v>
      </c>
      <c r="W401" s="6">
        <v>34.99350745597513</v>
      </c>
      <c r="X401" s="6">
        <v>18.78705183962176</v>
      </c>
      <c r="Y401" s="6">
        <v>18.833081673847197</v>
      </c>
    </row>
    <row r="402" spans="12:25" ht="12.75">
      <c r="L402" s="6"/>
      <c r="M402" s="6">
        <v>255</v>
      </c>
      <c r="N402" s="6">
        <v>354.462</v>
      </c>
      <c r="O402" s="6">
        <v>354.587</v>
      </c>
      <c r="P402" s="6">
        <v>890.688503708186</v>
      </c>
      <c r="Q402" s="6">
        <v>890.688503708186</v>
      </c>
      <c r="R402" s="6">
        <v>46.38687007490192</v>
      </c>
      <c r="S402" s="6">
        <v>46.483535914054194</v>
      </c>
      <c r="T402" s="6">
        <v>8.58578167696482</v>
      </c>
      <c r="U402" s="6">
        <v>8.614115837812546</v>
      </c>
      <c r="V402" s="6">
        <v>23.12689409584244</v>
      </c>
      <c r="W402" s="6">
        <v>23.192175381116485</v>
      </c>
      <c r="X402" s="6">
        <v>24.88057686439093</v>
      </c>
      <c r="Y402" s="6">
        <v>24.94029557911689</v>
      </c>
    </row>
    <row r="403" spans="12:25" ht="12.75">
      <c r="L403" s="6"/>
      <c r="M403" s="6">
        <v>270</v>
      </c>
      <c r="N403" s="6">
        <v>372.025</v>
      </c>
      <c r="O403" s="6">
        <v>372.15</v>
      </c>
      <c r="P403" s="6">
        <v>891.8471517210388</v>
      </c>
      <c r="Q403" s="6">
        <v>891.8471517210388</v>
      </c>
      <c r="R403" s="6">
        <v>59.40358148039547</v>
      </c>
      <c r="S403" s="6">
        <v>59.51125808814253</v>
      </c>
      <c r="T403" s="6">
        <v>4.46246758895634</v>
      </c>
      <c r="U403" s="6">
        <v>4.47979098120932</v>
      </c>
      <c r="V403" s="6">
        <v>31.49412110739176</v>
      </c>
      <c r="W403" s="6">
        <v>31.57347810915468</v>
      </c>
      <c r="X403" s="6">
        <v>16.162338797570218</v>
      </c>
      <c r="Y403" s="6">
        <v>16.207981795807296</v>
      </c>
    </row>
    <row r="404" spans="12:25" ht="12.75">
      <c r="L404" s="6"/>
      <c r="M404" s="6">
        <v>285</v>
      </c>
      <c r="N404" s="6">
        <v>380.554</v>
      </c>
      <c r="O404" s="6">
        <v>380.679</v>
      </c>
      <c r="P404" s="6">
        <v>893.0073069557902</v>
      </c>
      <c r="Q404" s="6">
        <v>893.0073069557902</v>
      </c>
      <c r="R404" s="6">
        <v>65.71692289178789</v>
      </c>
      <c r="S404" s="6">
        <v>65.8299695078116</v>
      </c>
      <c r="T404" s="6">
        <v>2.664678647648124</v>
      </c>
      <c r="U404" s="6">
        <v>2.6766320316244285</v>
      </c>
      <c r="V404" s="6">
        <v>35.255432670382305</v>
      </c>
      <c r="W404" s="6">
        <v>35.342105623938004</v>
      </c>
      <c r="X404" s="6">
        <v>11.866028406254097</v>
      </c>
      <c r="Y404" s="6">
        <v>11.904355452698425</v>
      </c>
    </row>
    <row r="405" spans="12:25" ht="12.75">
      <c r="L405" s="6"/>
      <c r="M405" s="6">
        <v>300</v>
      </c>
      <c r="N405" s="6">
        <v>386.189</v>
      </c>
      <c r="O405" s="6">
        <v>386.314</v>
      </c>
      <c r="P405" s="6">
        <v>894.1689713731029</v>
      </c>
      <c r="Q405" s="6">
        <v>894.1689713731029</v>
      </c>
      <c r="R405" s="6">
        <v>69.80322067530969</v>
      </c>
      <c r="S405" s="6">
        <v>69.92015802186789</v>
      </c>
      <c r="T405" s="6">
        <v>1.5329033989711156</v>
      </c>
      <c r="U405" s="6">
        <v>1.5409660524129105</v>
      </c>
      <c r="V405" s="6">
        <v>37.313011468206405</v>
      </c>
      <c r="W405" s="6">
        <v>37.40538101774228</v>
      </c>
      <c r="X405" s="6">
        <v>8.75896956698339</v>
      </c>
      <c r="Y405" s="6">
        <v>8.79160001744751</v>
      </c>
    </row>
    <row r="406" spans="12:25" ht="12.75">
      <c r="L406" s="6"/>
      <c r="M406" s="6">
        <v>315</v>
      </c>
      <c r="N406" s="6">
        <v>380.368</v>
      </c>
      <c r="O406" s="6">
        <v>380.493</v>
      </c>
      <c r="P406" s="6">
        <v>895.3321469361902</v>
      </c>
      <c r="Q406" s="6">
        <v>895.3321469361902</v>
      </c>
      <c r="R406" s="6">
        <v>63.29665066088382</v>
      </c>
      <c r="S406" s="6">
        <v>63.414001768721356</v>
      </c>
      <c r="T406" s="6">
        <v>1.261320679366692</v>
      </c>
      <c r="U406" s="6">
        <v>1.2689695715291565</v>
      </c>
      <c r="V406" s="6">
        <v>30.960934622444928</v>
      </c>
      <c r="W406" s="6">
        <v>31.050108499390852</v>
      </c>
      <c r="X406" s="6">
        <v>8.68996727386685</v>
      </c>
      <c r="Y406" s="6">
        <v>8.725793396920936</v>
      </c>
    </row>
    <row r="407" spans="12:25" ht="12.75">
      <c r="L407" s="6"/>
      <c r="M407" s="6">
        <v>330</v>
      </c>
      <c r="N407" s="6">
        <v>385.353</v>
      </c>
      <c r="O407" s="6">
        <v>385.478</v>
      </c>
      <c r="P407" s="6">
        <v>896.4968356108187</v>
      </c>
      <c r="Q407" s="6">
        <v>896.4968356108187</v>
      </c>
      <c r="R407" s="6">
        <v>67.08526456267509</v>
      </c>
      <c r="S407" s="6">
        <v>67.20650154430162</v>
      </c>
      <c r="T407" s="6">
        <v>0.4829319837038264</v>
      </c>
      <c r="U407" s="6">
        <v>0.48669500207730204</v>
      </c>
      <c r="V407" s="6">
        <v>32.341255872398364</v>
      </c>
      <c r="W407" s="6">
        <v>32.437772778549835</v>
      </c>
      <c r="X407" s="6">
        <v>5.558507022877261</v>
      </c>
      <c r="Y407" s="6">
        <v>5.586990116725761</v>
      </c>
    </row>
    <row r="408" spans="12:25" ht="12.75">
      <c r="L408" s="6"/>
      <c r="M408" s="6">
        <v>345</v>
      </c>
      <c r="N408" s="6">
        <v>387.066</v>
      </c>
      <c r="O408" s="6">
        <v>387.191</v>
      </c>
      <c r="P408" s="6">
        <v>897.6630393653128</v>
      </c>
      <c r="Q408" s="6">
        <v>897.6630393653128</v>
      </c>
      <c r="R408" s="6">
        <v>68.01497108938493</v>
      </c>
      <c r="S408" s="6">
        <v>68.13869075668416</v>
      </c>
      <c r="T408" s="6">
        <v>0.11677141990648399</v>
      </c>
      <c r="U408" s="6">
        <v>0.11805175260724356</v>
      </c>
      <c r="V408" s="6">
        <v>31.264556141045304</v>
      </c>
      <c r="W408" s="6">
        <v>31.367509374521006</v>
      </c>
      <c r="X408" s="6">
        <v>3.2417251206461106</v>
      </c>
      <c r="Y408" s="6">
        <v>3.263771887170435</v>
      </c>
    </row>
    <row r="409" spans="12:25" ht="12.75">
      <c r="L409" s="6"/>
      <c r="M409" s="6">
        <v>360</v>
      </c>
      <c r="N409" s="6">
        <v>383.026</v>
      </c>
      <c r="O409" s="6">
        <v>383.151</v>
      </c>
      <c r="P409" s="6">
        <v>898.830760170557</v>
      </c>
      <c r="Q409" s="6">
        <v>898.830760170557</v>
      </c>
      <c r="R409" s="6">
        <v>63.44924882825437</v>
      </c>
      <c r="S409" s="6">
        <v>63.574106184041185</v>
      </c>
      <c r="T409" s="6">
        <v>0.0073764669059313</v>
      </c>
      <c r="U409" s="6">
        <v>0.00751911111908156</v>
      </c>
      <c r="V409" s="6">
        <v>25.162076554632446</v>
      </c>
      <c r="W409" s="6">
        <v>25.26978084344042</v>
      </c>
      <c r="X409" s="6">
        <v>1.6510849116632587</v>
      </c>
      <c r="Y409" s="6">
        <v>1.6683806228552631</v>
      </c>
    </row>
    <row r="410" spans="12:25" ht="12.75">
      <c r="L410" s="6"/>
      <c r="M410" s="6">
        <v>375</v>
      </c>
      <c r="N410" s="6">
        <v>390.753</v>
      </c>
      <c r="O410" s="6">
        <v>390.878</v>
      </c>
      <c r="P410" s="6">
        <v>900</v>
      </c>
      <c r="Q410" s="6">
        <v>900</v>
      </c>
      <c r="R410" s="6">
        <v>70.75299999999999</v>
      </c>
      <c r="S410" s="6">
        <v>70.87799999999999</v>
      </c>
      <c r="T410" s="6">
        <v>0</v>
      </c>
      <c r="U410" s="6">
        <v>0</v>
      </c>
      <c r="V410" s="6">
        <v>30.752999999999986</v>
      </c>
      <c r="W410" s="6">
        <v>30.877999999999986</v>
      </c>
      <c r="X410" s="6">
        <v>0</v>
      </c>
      <c r="Y410" s="6">
        <v>0</v>
      </c>
    </row>
    <row r="411" spans="12:25" ht="12.75">
      <c r="L411" s="6" t="s">
        <v>72</v>
      </c>
      <c r="M411" s="6">
        <v>0</v>
      </c>
      <c r="N411" s="6">
        <v>346.826</v>
      </c>
      <c r="O411" s="6">
        <v>346.951</v>
      </c>
      <c r="P411" s="6">
        <v>871.2202048481754</v>
      </c>
      <c r="Q411" s="6">
        <v>871.2202048481754</v>
      </c>
      <c r="R411" s="6">
        <v>60.39482063301759</v>
      </c>
      <c r="S411" s="6">
        <v>60.482445533518145</v>
      </c>
      <c r="T411" s="6">
        <v>23.298629479536075</v>
      </c>
      <c r="U411" s="6">
        <v>23.336004579035517</v>
      </c>
      <c r="V411" s="6">
        <v>40.6197679377331</v>
      </c>
      <c r="W411" s="6">
        <v>40.68896168752782</v>
      </c>
      <c r="X411" s="6">
        <v>42.22604362679796</v>
      </c>
      <c r="Y411" s="6">
        <v>42.28184987700324</v>
      </c>
    </row>
    <row r="412" spans="12:25" ht="12.75">
      <c r="L412" s="6"/>
      <c r="M412" s="6">
        <v>15</v>
      </c>
      <c r="N412" s="6">
        <v>325.086</v>
      </c>
      <c r="O412" s="6">
        <v>325.211</v>
      </c>
      <c r="P412" s="6">
        <v>872.3535276146667</v>
      </c>
      <c r="Q412" s="6">
        <v>872.3535276146667</v>
      </c>
      <c r="R412" s="6">
        <v>45.04047592837753</v>
      </c>
      <c r="S412" s="6">
        <v>45.11806681916635</v>
      </c>
      <c r="T412" s="6">
        <v>30.077209971047804</v>
      </c>
      <c r="U412" s="6">
        <v>30.124619080258967</v>
      </c>
      <c r="V412" s="6">
        <v>28.579126339753106</v>
      </c>
      <c r="W412" s="6">
        <v>28.636980961347728</v>
      </c>
      <c r="X412" s="6">
        <v>52.3673920072144</v>
      </c>
      <c r="Y412" s="6">
        <v>52.43453738561978</v>
      </c>
    </row>
    <row r="413" spans="12:25" ht="12.75">
      <c r="L413" s="6"/>
      <c r="M413" s="6">
        <v>30</v>
      </c>
      <c r="N413" s="6">
        <v>321.687</v>
      </c>
      <c r="O413" s="6">
        <v>321.812</v>
      </c>
      <c r="P413" s="6">
        <v>873.4883246588272</v>
      </c>
      <c r="Q413" s="6">
        <v>873.4883246588272</v>
      </c>
      <c r="R413" s="6">
        <v>41.98320145448326</v>
      </c>
      <c r="S413" s="6">
        <v>42.05884552004585</v>
      </c>
      <c r="T413" s="6">
        <v>30.820472065406605</v>
      </c>
      <c r="U413" s="6">
        <v>30.869827999844016</v>
      </c>
      <c r="V413" s="6">
        <v>26.092133389732517</v>
      </c>
      <c r="W413" s="6">
        <v>26.1475466009848</v>
      </c>
      <c r="X413" s="6">
        <v>53.73087646451568</v>
      </c>
      <c r="Y413" s="6">
        <v>53.800463253263395</v>
      </c>
    </row>
    <row r="414" spans="12:25" ht="12.75">
      <c r="L414" s="6"/>
      <c r="M414" s="6">
        <v>45</v>
      </c>
      <c r="N414" s="6">
        <v>328.461</v>
      </c>
      <c r="O414" s="6">
        <v>328.586</v>
      </c>
      <c r="P414" s="6">
        <v>874.6245978984642</v>
      </c>
      <c r="Q414" s="6">
        <v>874.6245978984642</v>
      </c>
      <c r="R414" s="6">
        <v>45.18852661850849</v>
      </c>
      <c r="S414" s="6">
        <v>45.26745981861997</v>
      </c>
      <c r="T414" s="6">
        <v>27.65909462696284</v>
      </c>
      <c r="U414" s="6">
        <v>27.70516142685135</v>
      </c>
      <c r="V414" s="6">
        <v>28.201358913859583</v>
      </c>
      <c r="W414" s="6">
        <v>28.259735914369745</v>
      </c>
      <c r="X414" s="6">
        <v>49.523575073755474</v>
      </c>
      <c r="Y414" s="6">
        <v>49.59019807324531</v>
      </c>
    </row>
    <row r="415" spans="12:25" ht="12.75">
      <c r="L415" s="6"/>
      <c r="M415" s="6">
        <v>60</v>
      </c>
      <c r="N415" s="6">
        <v>328.512</v>
      </c>
      <c r="O415" s="6">
        <v>328.637</v>
      </c>
      <c r="P415" s="6">
        <v>875.76234925388</v>
      </c>
      <c r="Q415" s="6">
        <v>875.76234925388</v>
      </c>
      <c r="R415" s="6">
        <v>44.20744964932749</v>
      </c>
      <c r="S415" s="6">
        <v>44.28625041556094</v>
      </c>
      <c r="T415" s="6">
        <v>27.03141903916273</v>
      </c>
      <c r="U415" s="6">
        <v>27.077618272929264</v>
      </c>
      <c r="V415" s="6">
        <v>27.218288160160586</v>
      </c>
      <c r="W415" s="6">
        <v>27.27603633412164</v>
      </c>
      <c r="X415" s="6">
        <v>48.943976035673664</v>
      </c>
      <c r="Y415" s="6">
        <v>49.01122786171262</v>
      </c>
    </row>
    <row r="416" spans="12:25" ht="12.75">
      <c r="L416" s="6"/>
      <c r="M416" s="6">
        <v>75</v>
      </c>
      <c r="N416" s="6">
        <v>322.387</v>
      </c>
      <c r="O416" s="6">
        <v>322.512</v>
      </c>
      <c r="P416" s="6">
        <v>876.9015806478744</v>
      </c>
      <c r="Q416" s="6">
        <v>876.9015806478744</v>
      </c>
      <c r="R416" s="6">
        <v>39.39559839433005</v>
      </c>
      <c r="S416" s="6">
        <v>39.4708927706161</v>
      </c>
      <c r="T416" s="6">
        <v>28.746121445415895</v>
      </c>
      <c r="U416" s="6">
        <v>28.795827069129842</v>
      </c>
      <c r="V416" s="6">
        <v>23.483699214705446</v>
      </c>
      <c r="W416" s="6">
        <v>23.53729701653173</v>
      </c>
      <c r="X416" s="6">
        <v>51.78592927568149</v>
      </c>
      <c r="Y416" s="6">
        <v>51.857331473855204</v>
      </c>
    </row>
    <row r="417" spans="12:25" ht="12.75">
      <c r="L417" s="6"/>
      <c r="M417" s="6">
        <v>90</v>
      </c>
      <c r="N417" s="6">
        <v>345.093</v>
      </c>
      <c r="O417" s="6">
        <v>345.218</v>
      </c>
      <c r="P417" s="6">
        <v>878.0422940057488</v>
      </c>
      <c r="Q417" s="6">
        <v>878.0422940057488</v>
      </c>
      <c r="R417" s="6">
        <v>53.10470943008856</v>
      </c>
      <c r="S417" s="6">
        <v>53.19178056882055</v>
      </c>
      <c r="T417" s="6">
        <v>20.166596215308957</v>
      </c>
      <c r="U417" s="6">
        <v>20.20452507657697</v>
      </c>
      <c r="V417" s="6">
        <v>33.23411981323813</v>
      </c>
      <c r="W417" s="6">
        <v>33.29981773144052</v>
      </c>
      <c r="X417" s="6">
        <v>39.298735333740034</v>
      </c>
      <c r="Y417" s="6">
        <v>39.358037415537645</v>
      </c>
    </row>
    <row r="418" spans="12:25" ht="12.75">
      <c r="L418" s="6"/>
      <c r="M418" s="6">
        <v>105</v>
      </c>
      <c r="N418" s="6">
        <v>336.694</v>
      </c>
      <c r="O418" s="6">
        <v>336.819</v>
      </c>
      <c r="P418" s="6">
        <v>879.184491255309</v>
      </c>
      <c r="Q418" s="6">
        <v>879.184491255309</v>
      </c>
      <c r="R418" s="6">
        <v>46.30895009683097</v>
      </c>
      <c r="S418" s="6">
        <v>46.39178147937867</v>
      </c>
      <c r="T418" s="6">
        <v>22.171711703488562</v>
      </c>
      <c r="U418" s="6">
        <v>22.213880320940845</v>
      </c>
      <c r="V418" s="6">
        <v>27.875165980568628</v>
      </c>
      <c r="W418" s="6">
        <v>27.93552359198705</v>
      </c>
      <c r="X418" s="6">
        <v>42.790320094110626</v>
      </c>
      <c r="Y418" s="6">
        <v>42.85496248269221</v>
      </c>
    </row>
    <row r="419" spans="12:25" ht="12.75">
      <c r="L419" s="6"/>
      <c r="M419" s="6">
        <v>120</v>
      </c>
      <c r="N419" s="6">
        <v>327.513</v>
      </c>
      <c r="O419" s="6">
        <v>327.638</v>
      </c>
      <c r="P419" s="6">
        <v>880.3281743268687</v>
      </c>
      <c r="Q419" s="6">
        <v>880.3281743268687</v>
      </c>
      <c r="R419" s="6">
        <v>39.30535398678818</v>
      </c>
      <c r="S419" s="6">
        <v>39.382954670517414</v>
      </c>
      <c r="T419" s="6">
        <v>24.7505277645152</v>
      </c>
      <c r="U419" s="6">
        <v>24.797927080785996</v>
      </c>
      <c r="V419" s="6">
        <v>22.56128904423623</v>
      </c>
      <c r="W419" s="6">
        <v>22.615425577628205</v>
      </c>
      <c r="X419" s="6">
        <v>47.10869530837571</v>
      </c>
      <c r="Y419" s="6">
        <v>47.179558774983725</v>
      </c>
    </row>
    <row r="420" spans="12:25" ht="12.75">
      <c r="L420" s="6"/>
      <c r="M420" s="6">
        <v>135</v>
      </c>
      <c r="N420" s="6">
        <v>339.384</v>
      </c>
      <c r="O420" s="6">
        <v>339.509</v>
      </c>
      <c r="P420" s="6">
        <v>881.4733451532526</v>
      </c>
      <c r="Q420" s="6">
        <v>881.4733451532526</v>
      </c>
      <c r="R420" s="6">
        <v>45.85289123534941</v>
      </c>
      <c r="S420" s="6">
        <v>45.93720878523286</v>
      </c>
      <c r="T420" s="6">
        <v>19.84095372861155</v>
      </c>
      <c r="U420" s="6">
        <v>19.881636178728094</v>
      </c>
      <c r="V420" s="6">
        <v>26.860263871339185</v>
      </c>
      <c r="W420" s="6">
        <v>26.920856324496114</v>
      </c>
      <c r="X420" s="6">
        <v>40.00119438579712</v>
      </c>
      <c r="Y420" s="6">
        <v>40.06560193264019</v>
      </c>
    </row>
    <row r="421" spans="12:25" ht="12.75">
      <c r="L421" s="6"/>
      <c r="M421" s="6">
        <v>150</v>
      </c>
      <c r="N421" s="6">
        <v>335.474</v>
      </c>
      <c r="O421" s="6">
        <v>335.599</v>
      </c>
      <c r="P421" s="6">
        <v>882.6200056697995</v>
      </c>
      <c r="Q421" s="6">
        <v>882.6200056697995</v>
      </c>
      <c r="R421" s="6">
        <v>42.07950674809148</v>
      </c>
      <c r="S421" s="6">
        <v>42.16162439384443</v>
      </c>
      <c r="T421" s="6">
        <v>20.383070854217642</v>
      </c>
      <c r="U421" s="6">
        <v>20.425953208464694</v>
      </c>
      <c r="V421" s="6">
        <v>23.818582666093747</v>
      </c>
      <c r="W421" s="6">
        <v>23.87596862119622</v>
      </c>
      <c r="X421" s="6">
        <v>41.32497088911608</v>
      </c>
      <c r="Y421" s="6">
        <v>41.39258493401361</v>
      </c>
    </row>
    <row r="422" spans="12:25" ht="12.75">
      <c r="L422" s="6"/>
      <c r="M422" s="6">
        <v>165</v>
      </c>
      <c r="N422" s="6">
        <v>343.577</v>
      </c>
      <c r="O422" s="6">
        <v>343.702</v>
      </c>
      <c r="P422" s="6">
        <v>883.7681578143662</v>
      </c>
      <c r="Q422" s="6">
        <v>883.7681578143662</v>
      </c>
      <c r="R422" s="6">
        <v>46.35334846167482</v>
      </c>
      <c r="S422" s="6">
        <v>46.44025485486836</v>
      </c>
      <c r="T422" s="6">
        <v>16.96693318886523</v>
      </c>
      <c r="U422" s="6">
        <v>17.005026795671693</v>
      </c>
      <c r="V422" s="6">
        <v>26.435481605604036</v>
      </c>
      <c r="W422" s="6">
        <v>26.497292401138942</v>
      </c>
      <c r="X422" s="6">
        <v>36.30255552688542</v>
      </c>
      <c r="Y422" s="6">
        <v>36.36574473135051</v>
      </c>
    </row>
    <row r="423" spans="12:25" ht="12.75">
      <c r="L423" s="6"/>
      <c r="M423" s="6">
        <v>180</v>
      </c>
      <c r="N423" s="6">
        <v>321.242</v>
      </c>
      <c r="O423" s="6">
        <v>321.367</v>
      </c>
      <c r="P423" s="6">
        <v>884.9178035273299</v>
      </c>
      <c r="Q423" s="6">
        <v>884.9178035273299</v>
      </c>
      <c r="R423" s="6">
        <v>30.8071921878456</v>
      </c>
      <c r="S423" s="6">
        <v>30.87984646382268</v>
      </c>
      <c r="T423" s="6">
        <v>24.15028771798439</v>
      </c>
      <c r="U423" s="6">
        <v>24.20263344200731</v>
      </c>
      <c r="V423" s="6">
        <v>15.579525529665807</v>
      </c>
      <c r="W423" s="6">
        <v>15.625422004858496</v>
      </c>
      <c r="X423" s="6">
        <v>48.225543415790426</v>
      </c>
      <c r="Y423" s="6">
        <v>48.30464694059773</v>
      </c>
    </row>
    <row r="424" spans="12:25" ht="12.75">
      <c r="L424" s="6"/>
      <c r="M424" s="6">
        <v>195</v>
      </c>
      <c r="N424" s="6">
        <v>312.724</v>
      </c>
      <c r="O424" s="6">
        <v>312.849</v>
      </c>
      <c r="P424" s="6">
        <v>886.0689447515921</v>
      </c>
      <c r="Q424" s="6">
        <v>886.0689447515921</v>
      </c>
      <c r="R424" s="6">
        <v>24.828336106016895</v>
      </c>
      <c r="S424" s="6">
        <v>24.89428699713312</v>
      </c>
      <c r="T424" s="6">
        <v>27.092022908810346</v>
      </c>
      <c r="U424" s="6">
        <v>27.151072017694123</v>
      </c>
      <c r="V424" s="6">
        <v>11.59470169187428</v>
      </c>
      <c r="W424" s="6">
        <v>11.633384050333593</v>
      </c>
      <c r="X424" s="6">
        <v>53.211961950970434</v>
      </c>
      <c r="Y424" s="6">
        <v>53.29827959251112</v>
      </c>
    </row>
    <row r="425" spans="12:25" ht="12.75">
      <c r="L425" s="6"/>
      <c r="M425" s="6">
        <v>210</v>
      </c>
      <c r="N425" s="6">
        <v>318.585</v>
      </c>
      <c r="O425" s="6">
        <v>318.71</v>
      </c>
      <c r="P425" s="6">
        <v>887.2215834325818</v>
      </c>
      <c r="Q425" s="6">
        <v>887.2215834325818</v>
      </c>
      <c r="R425" s="6">
        <v>26.71440069028954</v>
      </c>
      <c r="S425" s="6">
        <v>26.784354915415307</v>
      </c>
      <c r="T425" s="6">
        <v>23.53091791366667</v>
      </c>
      <c r="U425" s="6">
        <v>23.585963688540904</v>
      </c>
      <c r="V425" s="6">
        <v>12.351106399578242</v>
      </c>
      <c r="W425" s="6">
        <v>12.392271339227142</v>
      </c>
      <c r="X425" s="6">
        <v>48.570904712259896</v>
      </c>
      <c r="Y425" s="6">
        <v>48.65473977261101</v>
      </c>
    </row>
    <row r="426" spans="12:25" ht="12.75">
      <c r="L426" s="6"/>
      <c r="M426" s="6">
        <v>225</v>
      </c>
      <c r="N426" s="6">
        <v>333.564</v>
      </c>
      <c r="O426" s="6">
        <v>333.689</v>
      </c>
      <c r="P426" s="6">
        <v>888.3757215182588</v>
      </c>
      <c r="Q426" s="6">
        <v>888.3757215182588</v>
      </c>
      <c r="R426" s="6">
        <v>34.39367859944935</v>
      </c>
      <c r="S426" s="6">
        <v>34.4748292438909</v>
      </c>
      <c r="T426" s="6">
        <v>16.6527524503829</v>
      </c>
      <c r="U426" s="6">
        <v>16.69660180594135</v>
      </c>
      <c r="V426" s="6">
        <v>16.570655106435126</v>
      </c>
      <c r="W426" s="6">
        <v>16.621416764952404</v>
      </c>
      <c r="X426" s="6">
        <v>38.28270537225591</v>
      </c>
      <c r="Y426" s="6">
        <v>38.35694371373863</v>
      </c>
    </row>
    <row r="427" spans="12:25" ht="12.75">
      <c r="L427" s="6"/>
      <c r="M427" s="6">
        <v>240</v>
      </c>
      <c r="N427" s="6">
        <v>322.46</v>
      </c>
      <c r="O427" s="6">
        <v>322.585</v>
      </c>
      <c r="P427" s="6">
        <v>889.5313609591166</v>
      </c>
      <c r="Q427" s="6">
        <v>889.5313609591166</v>
      </c>
      <c r="R427" s="6">
        <v>26.126125200372943</v>
      </c>
      <c r="S427" s="6">
        <v>26.198463312442342</v>
      </c>
      <c r="T427" s="6">
        <v>19.891280542350486</v>
      </c>
      <c r="U427" s="6">
        <v>19.943942430281087</v>
      </c>
      <c r="V427" s="6">
        <v>11.179117709779906</v>
      </c>
      <c r="W427" s="6">
        <v>11.21965494895134</v>
      </c>
      <c r="X427" s="6">
        <v>44.447199332598004</v>
      </c>
      <c r="Y427" s="6">
        <v>44.531662093426576</v>
      </c>
    </row>
    <row r="428" spans="12:25" ht="12.75">
      <c r="L428" s="6"/>
      <c r="M428" s="6">
        <v>255</v>
      </c>
      <c r="N428" s="6">
        <v>332.884</v>
      </c>
      <c r="O428" s="6">
        <v>333.009</v>
      </c>
      <c r="P428" s="6">
        <v>890.688503708186</v>
      </c>
      <c r="Q428" s="6">
        <v>890.688503708186</v>
      </c>
      <c r="R428" s="6">
        <v>30.99930858881436</v>
      </c>
      <c r="S428" s="6">
        <v>31.080304864829312</v>
      </c>
      <c r="T428" s="6">
        <v>14.760550627739914</v>
      </c>
      <c r="U428" s="6">
        <v>14.804554351724974</v>
      </c>
      <c r="V428" s="6">
        <v>13.441361618783985</v>
      </c>
      <c r="W428" s="6">
        <v>13.488447072734196</v>
      </c>
      <c r="X428" s="6">
        <v>36.754848556008604</v>
      </c>
      <c r="Y428" s="6">
        <v>36.83276310205842</v>
      </c>
    </row>
    <row r="429" spans="12:25" ht="12.75">
      <c r="L429" s="6"/>
      <c r="M429" s="6">
        <v>270</v>
      </c>
      <c r="N429" s="6">
        <v>333.992</v>
      </c>
      <c r="O429" s="6">
        <v>334.117</v>
      </c>
      <c r="P429" s="6">
        <v>891.8471517210388</v>
      </c>
      <c r="Q429" s="6">
        <v>891.8471517210388</v>
      </c>
      <c r="R429" s="6">
        <v>30.12911995285433</v>
      </c>
      <c r="S429" s="6">
        <v>30.21139109333719</v>
      </c>
      <c r="T429" s="6">
        <v>13.195600594150983</v>
      </c>
      <c r="U429" s="6">
        <v>13.238329453668124</v>
      </c>
      <c r="V429" s="6">
        <v>12.326511959885746</v>
      </c>
      <c r="W429" s="6">
        <v>12.372637352510095</v>
      </c>
      <c r="X429" s="6">
        <v>34.99449804092559</v>
      </c>
      <c r="Y429" s="6">
        <v>35.07337264830126</v>
      </c>
    </row>
    <row r="430" spans="12:25" ht="12.75">
      <c r="L430" s="6"/>
      <c r="M430" s="6">
        <v>285</v>
      </c>
      <c r="N430" s="6">
        <v>317.808</v>
      </c>
      <c r="O430" s="6">
        <v>317.933</v>
      </c>
      <c r="P430" s="6">
        <v>893.0073069557902</v>
      </c>
      <c r="Q430" s="6">
        <v>893.0073069557902</v>
      </c>
      <c r="R430" s="6">
        <v>18.748908598642483</v>
      </c>
      <c r="S430" s="6">
        <v>18.815448206816484</v>
      </c>
      <c r="T430" s="6">
        <v>18.396157346653013</v>
      </c>
      <c r="U430" s="6">
        <v>18.454617738479012</v>
      </c>
      <c r="V430" s="6">
        <v>5.994525835541211</v>
      </c>
      <c r="W430" s="6">
        <v>6.023985884811229</v>
      </c>
      <c r="X430" s="6">
        <v>45.29390866712732</v>
      </c>
      <c r="Y430" s="6">
        <v>45.3894486178573</v>
      </c>
    </row>
    <row r="431" spans="12:25" ht="12.75">
      <c r="L431" s="6"/>
      <c r="M431" s="6">
        <v>300</v>
      </c>
      <c r="N431" s="6">
        <v>325.503</v>
      </c>
      <c r="O431" s="6">
        <v>325.628</v>
      </c>
      <c r="P431" s="6">
        <v>894.1689713731029</v>
      </c>
      <c r="Q431" s="6">
        <v>894.1689713731029</v>
      </c>
      <c r="R431" s="6">
        <v>21.2587546848533</v>
      </c>
      <c r="S431" s="6">
        <v>21.33330494701666</v>
      </c>
      <c r="T431" s="6">
        <v>13.632050324119932</v>
      </c>
      <c r="U431" s="6">
        <v>13.682500061956574</v>
      </c>
      <c r="V431" s="6">
        <v>6.506342778721934</v>
      </c>
      <c r="W431" s="6">
        <v>6.539229635689636</v>
      </c>
      <c r="X431" s="6">
        <v>38.578818184930796</v>
      </c>
      <c r="Y431" s="6">
        <v>38.67093132796311</v>
      </c>
    </row>
    <row r="432" spans="12:25" ht="12.75">
      <c r="L432" s="6"/>
      <c r="M432" s="6">
        <v>315</v>
      </c>
      <c r="N432" s="6">
        <v>319.015</v>
      </c>
      <c r="O432" s="6">
        <v>319.14</v>
      </c>
      <c r="P432" s="6">
        <v>895.3321469361902</v>
      </c>
      <c r="Q432" s="6">
        <v>895.3321469361902</v>
      </c>
      <c r="R432" s="6">
        <v>15.57952667282093</v>
      </c>
      <c r="S432" s="6">
        <v>15.645973715697775</v>
      </c>
      <c r="T432" s="6">
        <v>14.84629262634314</v>
      </c>
      <c r="U432" s="6">
        <v>14.904845583466294</v>
      </c>
      <c r="V432" s="6">
        <v>3.614235771666342</v>
      </c>
      <c r="W432" s="6">
        <v>3.6371689378703587</v>
      </c>
      <c r="X432" s="6">
        <v>42.6300277123464</v>
      </c>
      <c r="Y432" s="6">
        <v>42.73209454614237</v>
      </c>
    </row>
    <row r="433" spans="12:25" ht="12.75">
      <c r="L433" s="6"/>
      <c r="M433" s="6">
        <v>330</v>
      </c>
      <c r="N433" s="6">
        <v>321.546</v>
      </c>
      <c r="O433" s="6">
        <v>321.671</v>
      </c>
      <c r="P433" s="6">
        <v>896.4968356108187</v>
      </c>
      <c r="Q433" s="6">
        <v>896.4968356108187</v>
      </c>
      <c r="R433" s="6">
        <v>14.709794840803765</v>
      </c>
      <c r="S433" s="6">
        <v>14.779139250788086</v>
      </c>
      <c r="T433" s="6">
        <v>11.862569690190293</v>
      </c>
      <c r="U433" s="6">
        <v>11.918225280205972</v>
      </c>
      <c r="V433" s="6">
        <v>2.6711638024947137</v>
      </c>
      <c r="W433" s="6">
        <v>2.6911283904674916</v>
      </c>
      <c r="X433" s="6">
        <v>39.61886263479491</v>
      </c>
      <c r="Y433" s="6">
        <v>39.72389804682216</v>
      </c>
    </row>
    <row r="434" spans="12:25" ht="12.75">
      <c r="L434" s="6"/>
      <c r="M434" s="6">
        <v>345</v>
      </c>
      <c r="N434" s="6">
        <v>313.239</v>
      </c>
      <c r="O434" s="6">
        <v>313.364</v>
      </c>
      <c r="P434" s="6">
        <v>897.6630393653128</v>
      </c>
      <c r="Q434" s="6">
        <v>897.6630393653128</v>
      </c>
      <c r="R434" s="6">
        <v>7.995935747768277</v>
      </c>
      <c r="S434" s="6">
        <v>8.049691786089852</v>
      </c>
      <c r="T434" s="6">
        <v>13.854772449312179</v>
      </c>
      <c r="U434" s="6">
        <v>13.926016410990604</v>
      </c>
      <c r="V434" s="6">
        <v>0.6469164953411211</v>
      </c>
      <c r="W434" s="6">
        <v>0.654275342756232</v>
      </c>
      <c r="X434" s="6">
        <v>46.355491088881365</v>
      </c>
      <c r="Y434" s="6">
        <v>46.47313224146622</v>
      </c>
    </row>
    <row r="435" spans="12:25" ht="12.75">
      <c r="L435" s="6"/>
      <c r="M435" s="6">
        <v>360</v>
      </c>
      <c r="N435" s="6">
        <v>314.835</v>
      </c>
      <c r="O435" s="6">
        <v>314.96</v>
      </c>
      <c r="P435" s="6">
        <v>898.830760170557</v>
      </c>
      <c r="Q435" s="6">
        <v>898.830760170557</v>
      </c>
      <c r="R435" s="6">
        <v>5.452267361449433</v>
      </c>
      <c r="S435" s="6">
        <v>5.504067532026973</v>
      </c>
      <c r="T435" s="6">
        <v>10.12833781489173</v>
      </c>
      <c r="U435" s="6">
        <v>10.20153764431419</v>
      </c>
      <c r="V435" s="6">
        <v>0.09514115923556135</v>
      </c>
      <c r="W435" s="6">
        <v>0.09697326174607795</v>
      </c>
      <c r="X435" s="6">
        <v>44.66927732996895</v>
      </c>
      <c r="Y435" s="6">
        <v>44.79244522745842</v>
      </c>
    </row>
    <row r="436" spans="12:25" ht="12.75">
      <c r="L436" s="6"/>
      <c r="M436" s="6">
        <v>375</v>
      </c>
      <c r="N436" s="6">
        <v>315.591</v>
      </c>
      <c r="O436" s="6">
        <v>315.716</v>
      </c>
      <c r="P436" s="6">
        <v>900</v>
      </c>
      <c r="Q436" s="6">
        <v>900</v>
      </c>
      <c r="R436" s="6">
        <v>0</v>
      </c>
      <c r="S436" s="6">
        <v>0</v>
      </c>
      <c r="T436" s="6">
        <v>4.283999999999992</v>
      </c>
      <c r="U436" s="6">
        <v>4.408999999999992</v>
      </c>
      <c r="V436" s="6">
        <v>0</v>
      </c>
      <c r="W436" s="6">
        <v>0</v>
      </c>
      <c r="X436" s="6">
        <v>44.28399999999999</v>
      </c>
      <c r="Y436" s="6">
        <v>44.40899999999999</v>
      </c>
    </row>
    <row r="437" spans="12:25" ht="12.75">
      <c r="L437" s="6" t="s">
        <v>74</v>
      </c>
      <c r="M437" s="6">
        <v>0</v>
      </c>
      <c r="N437" s="6">
        <v>346.826</v>
      </c>
      <c r="O437" s="6">
        <v>346.951</v>
      </c>
      <c r="P437" s="6">
        <v>871.2202048481754</v>
      </c>
      <c r="Q437" s="6">
        <v>871.2202048481754</v>
      </c>
      <c r="R437" s="6">
        <v>60.39482063301759</v>
      </c>
      <c r="S437" s="6">
        <v>60.482445533518145</v>
      </c>
      <c r="T437" s="6">
        <v>23.298629479536075</v>
      </c>
      <c r="U437" s="6">
        <v>23.336004579035517</v>
      </c>
      <c r="V437" s="6">
        <v>40.6197679377331</v>
      </c>
      <c r="W437" s="6">
        <v>40.68896168752782</v>
      </c>
      <c r="X437" s="6">
        <v>42.22604362679796</v>
      </c>
      <c r="Y437" s="6">
        <v>42.28184987700324</v>
      </c>
    </row>
    <row r="438" spans="12:25" ht="12.75">
      <c r="L438" s="6"/>
      <c r="M438" s="6">
        <v>15</v>
      </c>
      <c r="N438" s="6">
        <v>363.508</v>
      </c>
      <c r="O438" s="6">
        <v>363.633</v>
      </c>
      <c r="P438" s="6">
        <v>872.3535276146667</v>
      </c>
      <c r="Q438" s="6">
        <v>872.3535276146667</v>
      </c>
      <c r="R438" s="6">
        <v>71.57176491825783</v>
      </c>
      <c r="S438" s="6">
        <v>71.66602488906008</v>
      </c>
      <c r="T438" s="6">
        <v>18.203168040941527</v>
      </c>
      <c r="U438" s="6">
        <v>18.233908070139297</v>
      </c>
      <c r="V438" s="6">
        <v>49.297613707428745</v>
      </c>
      <c r="W438" s="6">
        <v>49.3742154819707</v>
      </c>
      <c r="X438" s="6">
        <v>34.68262652783741</v>
      </c>
      <c r="Y438" s="6">
        <v>34.73102475329545</v>
      </c>
    </row>
    <row r="439" spans="12:25" ht="12.75">
      <c r="L439" s="6"/>
      <c r="M439" s="6">
        <v>30</v>
      </c>
      <c r="N439" s="6">
        <v>340.999</v>
      </c>
      <c r="O439" s="6">
        <v>341.124</v>
      </c>
      <c r="P439" s="6">
        <v>873.4883246588272</v>
      </c>
      <c r="Q439" s="6">
        <v>873.4883246588272</v>
      </c>
      <c r="R439" s="6">
        <v>54.41678039146654</v>
      </c>
      <c r="S439" s="6">
        <v>54.5018522629068</v>
      </c>
      <c r="T439" s="6">
        <v>23.95147880826753</v>
      </c>
      <c r="U439" s="6">
        <v>23.991406936827282</v>
      </c>
      <c r="V439" s="6">
        <v>35.42530242396554</v>
      </c>
      <c r="W439" s="6">
        <v>35.49078999572535</v>
      </c>
      <c r="X439" s="6">
        <v>43.76211985925622</v>
      </c>
      <c r="Y439" s="6">
        <v>43.821632287496406</v>
      </c>
    </row>
    <row r="440" spans="12:25" ht="12.75">
      <c r="L440" s="6"/>
      <c r="M440" s="6">
        <v>45</v>
      </c>
      <c r="N440" s="6">
        <v>370.091</v>
      </c>
      <c r="O440" s="6">
        <v>370.216</v>
      </c>
      <c r="P440" s="6">
        <v>874.6245978984642</v>
      </c>
      <c r="Q440" s="6">
        <v>874.6245978984642</v>
      </c>
      <c r="R440" s="6">
        <v>74.65762139194955</v>
      </c>
      <c r="S440" s="6">
        <v>74.75465595639749</v>
      </c>
      <c r="T440" s="6">
        <v>15.516290764740384</v>
      </c>
      <c r="U440" s="6">
        <v>15.544256200292404</v>
      </c>
      <c r="V440" s="6">
        <v>51.19897520944767</v>
      </c>
      <c r="W440" s="6">
        <v>51.278163897178395</v>
      </c>
      <c r="X440" s="6">
        <v>30.91200305656412</v>
      </c>
      <c r="Y440" s="6">
        <v>30.957814368833393</v>
      </c>
    </row>
    <row r="441" spans="12:25" ht="12.75">
      <c r="L441" s="6"/>
      <c r="M441" s="6">
        <v>60</v>
      </c>
      <c r="N441" s="6">
        <v>371.538</v>
      </c>
      <c r="O441" s="6">
        <v>371.663</v>
      </c>
      <c r="P441" s="6">
        <v>875.76234925388</v>
      </c>
      <c r="Q441" s="6">
        <v>875.76234925388</v>
      </c>
      <c r="R441" s="6">
        <v>74.79464664948853</v>
      </c>
      <c r="S441" s="6">
        <v>74.89245201190434</v>
      </c>
      <c r="T441" s="6">
        <v>14.611620635506085</v>
      </c>
      <c r="U441" s="6">
        <v>14.638815273090326</v>
      </c>
      <c r="V441" s="6">
        <v>50.97684964947946</v>
      </c>
      <c r="W441" s="6">
        <v>51.05655244782346</v>
      </c>
      <c r="X441" s="6">
        <v>29.698492149375472</v>
      </c>
      <c r="Y441" s="6">
        <v>29.74378935103148</v>
      </c>
    </row>
    <row r="442" spans="12:25" ht="12.75">
      <c r="L442" s="6"/>
      <c r="M442" s="6">
        <v>75</v>
      </c>
      <c r="N442" s="6">
        <v>372.494</v>
      </c>
      <c r="O442" s="6">
        <v>372.619</v>
      </c>
      <c r="P442" s="6">
        <v>876.9015806478744</v>
      </c>
      <c r="Q442" s="6">
        <v>876.9015806478744</v>
      </c>
      <c r="R442" s="6">
        <v>74.54169963607345</v>
      </c>
      <c r="S442" s="6">
        <v>74.64013674545316</v>
      </c>
      <c r="T442" s="6">
        <v>13.808365420252908</v>
      </c>
      <c r="U442" s="6">
        <v>13.834928310873202</v>
      </c>
      <c r="V442" s="6">
        <v>50.42098329351325</v>
      </c>
      <c r="W442" s="6">
        <v>50.50100069922391</v>
      </c>
      <c r="X442" s="6">
        <v>28.64263295837364</v>
      </c>
      <c r="Y442" s="6">
        <v>28.687615552662987</v>
      </c>
    </row>
    <row r="443" spans="12:25" ht="12.75">
      <c r="L443" s="6"/>
      <c r="M443" s="6">
        <v>90</v>
      </c>
      <c r="N443" s="6">
        <v>397.375</v>
      </c>
      <c r="O443" s="6">
        <v>397.5</v>
      </c>
      <c r="P443" s="6">
        <v>878.0422940057488</v>
      </c>
      <c r="Q443" s="6">
        <v>878.0422940057488</v>
      </c>
      <c r="R443" s="6">
        <v>94.01199317047373</v>
      </c>
      <c r="S443" s="6">
        <v>94.11874573562916</v>
      </c>
      <c r="T443" s="6">
        <v>8.811561382117631</v>
      </c>
      <c r="U443" s="6">
        <v>8.829808816962148</v>
      </c>
      <c r="V443" s="6">
        <v>66.25157954578242</v>
      </c>
      <c r="W443" s="6">
        <v>66.34244295099808</v>
      </c>
      <c r="X443" s="6">
        <v>20.05936055329763</v>
      </c>
      <c r="Y443" s="6">
        <v>20.093497148081934</v>
      </c>
    </row>
    <row r="444" spans="12:25" ht="12.75">
      <c r="L444" s="6"/>
      <c r="M444" s="6">
        <v>105</v>
      </c>
      <c r="N444" s="6">
        <v>403.474</v>
      </c>
      <c r="O444" s="6">
        <v>403.599</v>
      </c>
      <c r="P444" s="6">
        <v>879.184491255309</v>
      </c>
      <c r="Q444" s="6">
        <v>879.184491255309</v>
      </c>
      <c r="R444" s="6">
        <v>98.3332193542414</v>
      </c>
      <c r="S444" s="6">
        <v>98.4420741596587</v>
      </c>
      <c r="T444" s="6">
        <v>7.442004383768618</v>
      </c>
      <c r="U444" s="6">
        <v>7.458149578351292</v>
      </c>
      <c r="V444" s="6">
        <v>69.54118995482473</v>
      </c>
      <c r="W444" s="6">
        <v>69.63466826689738</v>
      </c>
      <c r="X444" s="6">
        <v>17.709464769021</v>
      </c>
      <c r="Y444" s="6">
        <v>17.740986456948313</v>
      </c>
    </row>
    <row r="445" spans="12:25" ht="12.75">
      <c r="L445" s="6"/>
      <c r="M445" s="6">
        <v>120</v>
      </c>
      <c r="N445" s="6">
        <v>387.737</v>
      </c>
      <c r="O445" s="6">
        <v>387.862</v>
      </c>
      <c r="P445" s="6">
        <v>880.3281743268687</v>
      </c>
      <c r="Q445" s="6">
        <v>880.3281743268687</v>
      </c>
      <c r="R445" s="6">
        <v>83.90593948451924</v>
      </c>
      <c r="S445" s="6">
        <v>84.01079758013613</v>
      </c>
      <c r="T445" s="6">
        <v>9.154370674133865</v>
      </c>
      <c r="U445" s="6">
        <v>9.174512578516962</v>
      </c>
      <c r="V445" s="6">
        <v>56.92982609103697</v>
      </c>
      <c r="W445" s="6">
        <v>57.01686013966229</v>
      </c>
      <c r="X445" s="6">
        <v>21.286129870409717</v>
      </c>
      <c r="Y445" s="6">
        <v>21.32409582178441</v>
      </c>
    </row>
    <row r="446" spans="12:25" ht="12.75">
      <c r="L446" s="6"/>
      <c r="M446" s="6">
        <v>135</v>
      </c>
      <c r="N446" s="6">
        <v>403.651</v>
      </c>
      <c r="O446" s="6">
        <v>403.776</v>
      </c>
      <c r="P446" s="6">
        <v>881.4733451532526</v>
      </c>
      <c r="Q446" s="6">
        <v>881.4733451532526</v>
      </c>
      <c r="R446" s="6">
        <v>96.61536067512502</v>
      </c>
      <c r="S446" s="6">
        <v>96.72535920768082</v>
      </c>
      <c r="T446" s="6">
        <v>6.362104151059494</v>
      </c>
      <c r="U446" s="6">
        <v>6.377105618503695</v>
      </c>
      <c r="V446" s="6">
        <v>67.19828962518136</v>
      </c>
      <c r="W446" s="6">
        <v>67.29242246145427</v>
      </c>
      <c r="X446" s="6">
        <v>16.105760522755265</v>
      </c>
      <c r="Y446" s="6">
        <v>16.13662768648234</v>
      </c>
    </row>
    <row r="447" spans="12:25" ht="12.75">
      <c r="L447" s="6"/>
      <c r="M447" s="6">
        <v>150</v>
      </c>
      <c r="N447" s="6">
        <v>393.769</v>
      </c>
      <c r="O447" s="6">
        <v>393.894</v>
      </c>
      <c r="P447" s="6">
        <v>882.6200056697995</v>
      </c>
      <c r="Q447" s="6">
        <v>882.6200056697995</v>
      </c>
      <c r="R447" s="6">
        <v>87.03296334823867</v>
      </c>
      <c r="S447" s="6">
        <v>87.14082665663395</v>
      </c>
      <c r="T447" s="6">
        <v>7.067273117007151</v>
      </c>
      <c r="U447" s="6">
        <v>7.08440980861188</v>
      </c>
      <c r="V447" s="6">
        <v>58.62109473318647</v>
      </c>
      <c r="W447" s="6">
        <v>58.711253456982035</v>
      </c>
      <c r="X447" s="6">
        <v>17.86525572490189</v>
      </c>
      <c r="Y447" s="6">
        <v>17.900097001106293</v>
      </c>
    </row>
    <row r="448" spans="12:25" ht="12.75">
      <c r="L448" s="6"/>
      <c r="M448" s="6">
        <v>165</v>
      </c>
      <c r="N448" s="6">
        <v>376.753</v>
      </c>
      <c r="O448" s="6">
        <v>376.878</v>
      </c>
      <c r="P448" s="6">
        <v>883.7681578143662</v>
      </c>
      <c r="Q448" s="6">
        <v>883.7681578143662</v>
      </c>
      <c r="R448" s="6">
        <v>71.6402688769891</v>
      </c>
      <c r="S448" s="6">
        <v>71.74296294213093</v>
      </c>
      <c r="T448" s="6">
        <v>9.093641276127823</v>
      </c>
      <c r="U448" s="6">
        <v>9.115947210985995</v>
      </c>
      <c r="V448" s="6">
        <v>45.55484127877113</v>
      </c>
      <c r="W448" s="6">
        <v>45.63661577662725</v>
      </c>
      <c r="X448" s="6">
        <v>22.265878902373743</v>
      </c>
      <c r="Y448" s="6">
        <v>22.309104404517615</v>
      </c>
    </row>
    <row r="449" spans="12:25" ht="12.75">
      <c r="L449" s="6"/>
      <c r="M449" s="6">
        <v>180</v>
      </c>
      <c r="N449" s="6">
        <v>408.448</v>
      </c>
      <c r="O449" s="6">
        <v>408.573</v>
      </c>
      <c r="P449" s="6">
        <v>884.9178035273299</v>
      </c>
      <c r="Q449" s="6">
        <v>884.9178035273299</v>
      </c>
      <c r="R449" s="6">
        <v>98.08945680972846</v>
      </c>
      <c r="S449" s="6">
        <v>98.20267670526435</v>
      </c>
      <c r="T449" s="6">
        <v>4.267117959426085</v>
      </c>
      <c r="U449" s="6">
        <v>4.2788980638901934</v>
      </c>
      <c r="V449" s="6">
        <v>66.97335657083552</v>
      </c>
      <c r="W449" s="6">
        <v>67.07079816161308</v>
      </c>
      <c r="X449" s="6">
        <v>12.464919572545064</v>
      </c>
      <c r="Y449" s="6">
        <v>12.492477981767479</v>
      </c>
    </row>
    <row r="450" spans="12:25" ht="12.75">
      <c r="L450" s="6"/>
      <c r="M450" s="6">
        <v>195</v>
      </c>
      <c r="N450" s="6">
        <v>448.054</v>
      </c>
      <c r="O450" s="6">
        <v>448.179</v>
      </c>
      <c r="P450" s="6">
        <v>886.0689447515921</v>
      </c>
      <c r="Q450" s="6">
        <v>886.0689447515921</v>
      </c>
      <c r="R450" s="6">
        <v>134.4488567453637</v>
      </c>
      <c r="S450" s="6">
        <v>134.5693562819818</v>
      </c>
      <c r="T450" s="6">
        <v>1.4370921936590537</v>
      </c>
      <c r="U450" s="6">
        <v>1.4415926570409907</v>
      </c>
      <c r="V450" s="6">
        <v>98.98537712103122</v>
      </c>
      <c r="W450" s="6">
        <v>99.09676450200175</v>
      </c>
      <c r="X450" s="6">
        <v>5.345342402638606</v>
      </c>
      <c r="Y450" s="6">
        <v>5.358955021668078</v>
      </c>
    </row>
    <row r="451" spans="12:25" ht="12.75">
      <c r="L451" s="6"/>
      <c r="M451" s="6">
        <v>210</v>
      </c>
      <c r="N451" s="6">
        <v>432.559</v>
      </c>
      <c r="O451" s="6">
        <v>432.684</v>
      </c>
      <c r="P451" s="6">
        <v>887.2215834325818</v>
      </c>
      <c r="Q451" s="6">
        <v>887.2215834325818</v>
      </c>
      <c r="R451" s="6">
        <v>118.85995686184455</v>
      </c>
      <c r="S451" s="6">
        <v>118.9792275586598</v>
      </c>
      <c r="T451" s="6">
        <v>1.7517905569111374</v>
      </c>
      <c r="U451" s="6">
        <v>1.7575198600958921</v>
      </c>
      <c r="V451" s="6">
        <v>84.21344367791548</v>
      </c>
      <c r="W451" s="6">
        <v>84.32134269062335</v>
      </c>
      <c r="X451" s="6">
        <v>6.525976063656055</v>
      </c>
      <c r="Y451" s="6">
        <v>6.543077050948232</v>
      </c>
    </row>
    <row r="452" spans="12:25" ht="12.75">
      <c r="L452" s="6"/>
      <c r="M452" s="6">
        <v>225</v>
      </c>
      <c r="N452" s="6">
        <v>434.842</v>
      </c>
      <c r="O452" s="6">
        <v>434.967</v>
      </c>
      <c r="P452" s="6">
        <v>888.3757215182588</v>
      </c>
      <c r="Q452" s="6">
        <v>888.3757215182588</v>
      </c>
      <c r="R452" s="6">
        <v>120.30512621158785</v>
      </c>
      <c r="S452" s="6">
        <v>120.42543785386482</v>
      </c>
      <c r="T452" s="6">
        <v>1.3253610603568189</v>
      </c>
      <c r="U452" s="6">
        <v>1.3300494180798421</v>
      </c>
      <c r="V452" s="6">
        <v>84.96871848651045</v>
      </c>
      <c r="W452" s="6">
        <v>85.0783305909532</v>
      </c>
      <c r="X452" s="6">
        <v>5.461619198256748</v>
      </c>
      <c r="Y452" s="6">
        <v>5.477007093814023</v>
      </c>
    </row>
    <row r="453" spans="12:25" ht="12.75">
      <c r="L453" s="6"/>
      <c r="M453" s="6">
        <v>240</v>
      </c>
      <c r="N453" s="6">
        <v>441.736</v>
      </c>
      <c r="O453" s="6">
        <v>441.861</v>
      </c>
      <c r="P453" s="6">
        <v>889.5313609591166</v>
      </c>
      <c r="Q453" s="6">
        <v>889.5313609591166</v>
      </c>
      <c r="R453" s="6">
        <v>126.28863593974698</v>
      </c>
      <c r="S453" s="6">
        <v>126.41041373990213</v>
      </c>
      <c r="T453" s="6">
        <v>0.8272309698102344</v>
      </c>
      <c r="U453" s="6">
        <v>0.8304531696551115</v>
      </c>
      <c r="V453" s="6">
        <v>89.90216367096352</v>
      </c>
      <c r="W453" s="6">
        <v>90.01490210374199</v>
      </c>
      <c r="X453" s="6">
        <v>3.966446487388664</v>
      </c>
      <c r="Y453" s="6">
        <v>3.978708054610176</v>
      </c>
    </row>
    <row r="454" spans="12:25" ht="12.75">
      <c r="L454" s="6"/>
      <c r="M454" s="6">
        <v>255</v>
      </c>
      <c r="N454" s="6">
        <v>415.209</v>
      </c>
      <c r="O454" s="6">
        <v>415.334</v>
      </c>
      <c r="P454" s="6">
        <v>890.688503708186</v>
      </c>
      <c r="Q454" s="6">
        <v>890.688503708186</v>
      </c>
      <c r="R454" s="6">
        <v>99.95958321531354</v>
      </c>
      <c r="S454" s="6">
        <v>100.07879520056662</v>
      </c>
      <c r="T454" s="6">
        <v>1.4340409634772457</v>
      </c>
      <c r="U454" s="6">
        <v>1.439828978224129</v>
      </c>
      <c r="V454" s="6">
        <v>65.45032735257887</v>
      </c>
      <c r="W454" s="6">
        <v>65.55512254324337</v>
      </c>
      <c r="X454" s="6">
        <v>6.496524026517807</v>
      </c>
      <c r="Y454" s="6">
        <v>6.516728835853333</v>
      </c>
    </row>
    <row r="455" spans="12:25" ht="12.75">
      <c r="L455" s="6"/>
      <c r="M455" s="6">
        <v>270</v>
      </c>
      <c r="N455" s="6">
        <v>429.462</v>
      </c>
      <c r="O455" s="6">
        <v>429.587</v>
      </c>
      <c r="P455" s="6">
        <v>891.8471517210388</v>
      </c>
      <c r="Q455" s="6">
        <v>891.8471517210388</v>
      </c>
      <c r="R455" s="6">
        <v>112.9891003533113</v>
      </c>
      <c r="S455" s="6">
        <v>113.11119497959142</v>
      </c>
      <c r="T455" s="6">
        <v>0.6254044804052616</v>
      </c>
      <c r="U455" s="6">
        <v>0.6283098541251189</v>
      </c>
      <c r="V455" s="6">
        <v>76.43092398576609</v>
      </c>
      <c r="W455" s="6">
        <v>76.54269515591463</v>
      </c>
      <c r="X455" s="6">
        <v>3.6945558443301425</v>
      </c>
      <c r="Y455" s="6">
        <v>3.7077846741816036</v>
      </c>
    </row>
    <row r="456" spans="12:25" ht="12.75">
      <c r="L456" s="6"/>
      <c r="M456" s="6">
        <v>285</v>
      </c>
      <c r="N456" s="6">
        <v>439.83</v>
      </c>
      <c r="O456" s="6">
        <v>439.955</v>
      </c>
      <c r="P456" s="6">
        <v>893.0073069557902</v>
      </c>
      <c r="Q456" s="6">
        <v>893.0073069557902</v>
      </c>
      <c r="R456" s="6">
        <v>122.57126009088162</v>
      </c>
      <c r="S456" s="6">
        <v>122.69488977331028</v>
      </c>
      <c r="T456" s="6">
        <v>0.2535989131468003</v>
      </c>
      <c r="U456" s="6">
        <v>0.2549692307181398</v>
      </c>
      <c r="V456" s="6">
        <v>84.68584748488703</v>
      </c>
      <c r="W456" s="6">
        <v>84.80233813920228</v>
      </c>
      <c r="X456" s="6">
        <v>2.050260921518337</v>
      </c>
      <c r="Y456" s="6">
        <v>2.058770267203143</v>
      </c>
    </row>
    <row r="457" spans="12:25" ht="12.75">
      <c r="L457" s="6"/>
      <c r="M457" s="6">
        <v>300</v>
      </c>
      <c r="N457" s="6">
        <v>442.354</v>
      </c>
      <c r="O457" s="6">
        <v>442.479</v>
      </c>
      <c r="P457" s="6">
        <v>894.1689713731029</v>
      </c>
      <c r="Q457" s="6">
        <v>894.1689713731029</v>
      </c>
      <c r="R457" s="6">
        <v>124.54045804520602</v>
      </c>
      <c r="S457" s="6">
        <v>124.66474502822577</v>
      </c>
      <c r="T457" s="6">
        <v>0.11249040532906328</v>
      </c>
      <c r="U457" s="6">
        <v>0.11320342230926772</v>
      </c>
      <c r="V457" s="6">
        <v>85.97241696202576</v>
      </c>
      <c r="W457" s="6">
        <v>86.09125929365142</v>
      </c>
      <c r="X457" s="6">
        <v>1.2798478428926032</v>
      </c>
      <c r="Y457" s="6">
        <v>1.2860055112669388</v>
      </c>
    </row>
    <row r="458" spans="12:25" ht="12.75">
      <c r="L458" s="6"/>
      <c r="M458" s="6">
        <v>315</v>
      </c>
      <c r="N458" s="6">
        <v>443.706</v>
      </c>
      <c r="O458" s="6">
        <v>443.831</v>
      </c>
      <c r="P458" s="6">
        <v>895.3321469361902</v>
      </c>
      <c r="Q458" s="6">
        <v>895.3321469361902</v>
      </c>
      <c r="R458" s="6">
        <v>125.40393868761034</v>
      </c>
      <c r="S458" s="6">
        <v>125.52864610866449</v>
      </c>
      <c r="T458" s="6">
        <v>0.03796501930981598</v>
      </c>
      <c r="U458" s="6">
        <v>0.03825759825568162</v>
      </c>
      <c r="V458" s="6">
        <v>86.28043267022221</v>
      </c>
      <c r="W458" s="6">
        <v>86.40138272689624</v>
      </c>
      <c r="X458" s="6">
        <v>0.7032415013722382</v>
      </c>
      <c r="Y458" s="6">
        <v>0.7072914446982097</v>
      </c>
    </row>
    <row r="459" spans="12:25" ht="12.75">
      <c r="L459" s="6"/>
      <c r="M459" s="6">
        <v>330</v>
      </c>
      <c r="N459" s="6">
        <v>429.777</v>
      </c>
      <c r="O459" s="6">
        <v>429.902</v>
      </c>
      <c r="P459" s="6">
        <v>896.4968356108187</v>
      </c>
      <c r="Q459" s="6">
        <v>896.4968356108187</v>
      </c>
      <c r="R459" s="6">
        <v>111.04518766275469</v>
      </c>
      <c r="S459" s="6">
        <v>111.16997514519359</v>
      </c>
      <c r="T459" s="6">
        <v>0.022405584595781885</v>
      </c>
      <c r="U459" s="6">
        <v>0.022618102156877047</v>
      </c>
      <c r="V459" s="6">
        <v>71.85019749729156</v>
      </c>
      <c r="W459" s="6">
        <v>71.97066281509152</v>
      </c>
      <c r="X459" s="6">
        <v>0.667397059418975</v>
      </c>
      <c r="Y459" s="6">
        <v>0.6719317416190003</v>
      </c>
    </row>
    <row r="460" spans="12:25" ht="12.75">
      <c r="L460" s="6"/>
      <c r="M460" s="6">
        <v>345</v>
      </c>
      <c r="N460" s="6">
        <v>411.031</v>
      </c>
      <c r="O460" s="6">
        <v>411.156</v>
      </c>
      <c r="P460" s="6">
        <v>897.6630393653128</v>
      </c>
      <c r="Q460" s="6">
        <v>897.6630393653128</v>
      </c>
      <c r="R460" s="6">
        <v>91.87446086765934</v>
      </c>
      <c r="S460" s="6">
        <v>91.99930561519301</v>
      </c>
      <c r="T460" s="6">
        <v>0.012386278415294489</v>
      </c>
      <c r="U460" s="6">
        <v>0.012541530881610386</v>
      </c>
      <c r="V460" s="6">
        <v>52.735662251734894</v>
      </c>
      <c r="W460" s="6">
        <v>52.85431218765092</v>
      </c>
      <c r="X460" s="6">
        <v>0.7635279337759975</v>
      </c>
      <c r="Y460" s="6">
        <v>0.7698779978600012</v>
      </c>
    </row>
    <row r="461" spans="12:25" ht="12.75">
      <c r="L461" s="6"/>
      <c r="M461" s="6">
        <v>360</v>
      </c>
      <c r="N461" s="6">
        <v>400.509</v>
      </c>
      <c r="O461" s="6">
        <v>400.634</v>
      </c>
      <c r="P461" s="6">
        <v>898.830760170557</v>
      </c>
      <c r="Q461" s="6">
        <v>898.830760170557</v>
      </c>
      <c r="R461" s="6">
        <v>80.92515803674554</v>
      </c>
      <c r="S461" s="6">
        <v>81.05014880373969</v>
      </c>
      <c r="T461" s="6">
        <v>0.0004190866044229373</v>
      </c>
      <c r="U461" s="6">
        <v>0.00042831961027596846</v>
      </c>
      <c r="V461" s="6">
        <v>41.30255161907064</v>
      </c>
      <c r="W461" s="6">
        <v>41.423362043938155</v>
      </c>
      <c r="X461" s="6">
        <v>0.3216661121610246</v>
      </c>
      <c r="Y461" s="6">
        <v>0.32585568729346726</v>
      </c>
    </row>
    <row r="462" spans="12:25" ht="12.75">
      <c r="L462" s="6"/>
      <c r="M462" s="6">
        <v>375</v>
      </c>
      <c r="N462" s="6">
        <v>418.921</v>
      </c>
      <c r="O462" s="6">
        <v>419.046</v>
      </c>
      <c r="P462" s="6">
        <v>900</v>
      </c>
      <c r="Q462" s="6">
        <v>900</v>
      </c>
      <c r="R462" s="6">
        <v>98.92099999999999</v>
      </c>
      <c r="S462" s="6">
        <v>99.04599999999999</v>
      </c>
      <c r="T462" s="6">
        <v>0</v>
      </c>
      <c r="U462" s="6">
        <v>0</v>
      </c>
      <c r="V462" s="6">
        <v>58.92099999999999</v>
      </c>
      <c r="W462" s="6">
        <v>59.04599999999999</v>
      </c>
      <c r="X462" s="6">
        <v>0</v>
      </c>
      <c r="Y462" s="6">
        <v>0</v>
      </c>
    </row>
    <row r="463" spans="12:25" ht="12.75">
      <c r="L463" s="6" t="s">
        <v>76</v>
      </c>
      <c r="M463" s="6">
        <v>0</v>
      </c>
      <c r="N463" s="6">
        <v>346.826</v>
      </c>
      <c r="O463" s="6">
        <v>346.951</v>
      </c>
      <c r="P463" s="6">
        <v>871.2202048481754</v>
      </c>
      <c r="Q463" s="6">
        <v>871.2202048481754</v>
      </c>
      <c r="R463" s="6">
        <v>60.39482063301759</v>
      </c>
      <c r="S463" s="6">
        <v>60.482445533518145</v>
      </c>
      <c r="T463" s="6">
        <v>23.298629479536075</v>
      </c>
      <c r="U463" s="6">
        <v>23.336004579035517</v>
      </c>
      <c r="V463" s="6">
        <v>40.6197679377331</v>
      </c>
      <c r="W463" s="6">
        <v>40.68896168752782</v>
      </c>
      <c r="X463" s="6">
        <v>42.22604362679796</v>
      </c>
      <c r="Y463" s="6">
        <v>42.28184987700324</v>
      </c>
    </row>
    <row r="464" spans="12:25" ht="12.75">
      <c r="L464" s="6"/>
      <c r="M464" s="6">
        <v>15</v>
      </c>
      <c r="N464" s="6">
        <v>345.918</v>
      </c>
      <c r="O464" s="6">
        <v>346.043</v>
      </c>
      <c r="P464" s="6">
        <v>872.3535276146667</v>
      </c>
      <c r="Q464" s="6">
        <v>872.3535276146667</v>
      </c>
      <c r="R464" s="6">
        <v>58.79170941147109</v>
      </c>
      <c r="S464" s="6">
        <v>58.87896069998331</v>
      </c>
      <c r="T464" s="6">
        <v>23.006103851864747</v>
      </c>
      <c r="U464" s="6">
        <v>23.043852563352548</v>
      </c>
      <c r="V464" s="6">
        <v>39.09352732550036</v>
      </c>
      <c r="W464" s="6">
        <v>39.16189551541232</v>
      </c>
      <c r="X464" s="6">
        <v>42.060306561279</v>
      </c>
      <c r="Y464" s="6">
        <v>42.11693837136704</v>
      </c>
    </row>
    <row r="465" spans="12:25" ht="12.75">
      <c r="L465" s="6"/>
      <c r="M465" s="6">
        <v>30</v>
      </c>
      <c r="N465" s="6">
        <v>326.335</v>
      </c>
      <c r="O465" s="6">
        <v>326.46</v>
      </c>
      <c r="P465" s="6">
        <v>873.4883246588272</v>
      </c>
      <c r="Q465" s="6">
        <v>873.4883246588272</v>
      </c>
      <c r="R465" s="6">
        <v>44.846424574839936</v>
      </c>
      <c r="S465" s="6">
        <v>44.92445096748535</v>
      </c>
      <c r="T465" s="6">
        <v>29.03807751284611</v>
      </c>
      <c r="U465" s="6">
        <v>29.085051120200728</v>
      </c>
      <c r="V465" s="6">
        <v>28.19734105932549</v>
      </c>
      <c r="W465" s="6">
        <v>28.25522270648953</v>
      </c>
      <c r="X465" s="6">
        <v>51.190552570020444</v>
      </c>
      <c r="Y465" s="6">
        <v>51.2576709228564</v>
      </c>
    </row>
    <row r="466" spans="12:25" ht="12.75">
      <c r="L466" s="6"/>
      <c r="M466" s="6">
        <v>45</v>
      </c>
      <c r="N466" s="6">
        <v>319.657</v>
      </c>
      <c r="O466" s="6">
        <v>319.782</v>
      </c>
      <c r="P466" s="6">
        <v>874.6245978984642</v>
      </c>
      <c r="Q466" s="6">
        <v>874.6245978984642</v>
      </c>
      <c r="R466" s="6">
        <v>39.78538564676021</v>
      </c>
      <c r="S466" s="6">
        <v>39.85970116286828</v>
      </c>
      <c r="T466" s="6">
        <v>31.05533597121118</v>
      </c>
      <c r="U466" s="6">
        <v>31.10602045510311</v>
      </c>
      <c r="V466" s="6">
        <v>24.259743169611365</v>
      </c>
      <c r="W466" s="6">
        <v>24.313349371995823</v>
      </c>
      <c r="X466" s="6">
        <v>54.381188531381575</v>
      </c>
      <c r="Y466" s="6">
        <v>54.45258232899712</v>
      </c>
    </row>
    <row r="467" spans="12:25" ht="12.75">
      <c r="L467" s="6"/>
      <c r="M467" s="6">
        <v>60</v>
      </c>
      <c r="N467" s="6">
        <v>323.295</v>
      </c>
      <c r="O467" s="6">
        <v>323.42</v>
      </c>
      <c r="P467" s="6">
        <v>875.76234925388</v>
      </c>
      <c r="Q467" s="6">
        <v>875.76234925388</v>
      </c>
      <c r="R467" s="6">
        <v>40.97035455612911</v>
      </c>
      <c r="S467" s="6">
        <v>41.0535687568629</v>
      </c>
      <c r="T467" s="6">
        <v>29.01573738046467</v>
      </c>
      <c r="U467" s="6">
        <v>29.05752317973088</v>
      </c>
      <c r="V467" s="6">
        <v>24.869568302961444</v>
      </c>
      <c r="W467" s="6">
        <v>24.924436271831986</v>
      </c>
      <c r="X467" s="6">
        <v>51.809375973384</v>
      </c>
      <c r="Y467" s="6">
        <v>51.879508004513454</v>
      </c>
    </row>
    <row r="468" spans="12:25" ht="12.75">
      <c r="L468" s="6"/>
      <c r="M468" s="6">
        <v>75</v>
      </c>
      <c r="N468" s="6">
        <v>333.795</v>
      </c>
      <c r="O468" s="6">
        <v>333.92</v>
      </c>
      <c r="P468" s="6">
        <v>876.9015806478744</v>
      </c>
      <c r="Q468" s="6">
        <v>876.9015806478744</v>
      </c>
      <c r="R468" s="6">
        <v>46.55463270421825</v>
      </c>
      <c r="S468" s="6">
        <v>46.63605543905843</v>
      </c>
      <c r="T468" s="6">
        <v>24.50328411385821</v>
      </c>
      <c r="U468" s="6">
        <v>24.54686137901801</v>
      </c>
      <c r="V468" s="6">
        <v>28.6657466714793</v>
      </c>
      <c r="W468" s="6">
        <v>28.725759939703067</v>
      </c>
      <c r="X468" s="6">
        <v>45.56639219885281</v>
      </c>
      <c r="Y468" s="6">
        <v>45.63137893062905</v>
      </c>
    </row>
    <row r="469" spans="12:25" ht="12.75">
      <c r="L469" s="6"/>
      <c r="M469" s="6">
        <v>90</v>
      </c>
      <c r="N469" s="6">
        <v>341.042</v>
      </c>
      <c r="O469" s="6">
        <v>341.167</v>
      </c>
      <c r="P469" s="6">
        <v>878.0422940057488</v>
      </c>
      <c r="Q469" s="6">
        <v>878.0422940057488</v>
      </c>
      <c r="R469" s="6">
        <v>50.316037048466335</v>
      </c>
      <c r="S469" s="6">
        <v>50.40111391890068</v>
      </c>
      <c r="T469" s="6">
        <v>21.42692956538915</v>
      </c>
      <c r="U469" s="6">
        <v>21.466852694954817</v>
      </c>
      <c r="V469" s="6">
        <v>31.142462694036478</v>
      </c>
      <c r="W469" s="6">
        <v>31.205911877329758</v>
      </c>
      <c r="X469" s="6">
        <v>41.25582947962931</v>
      </c>
      <c r="Y469" s="6">
        <v>41.31738029633604</v>
      </c>
    </row>
    <row r="470" spans="12:25" ht="12.75">
      <c r="L470" s="6"/>
      <c r="M470" s="6">
        <v>105</v>
      </c>
      <c r="N470" s="6">
        <v>349.046</v>
      </c>
      <c r="O470" s="6">
        <v>349.171</v>
      </c>
      <c r="P470" s="6">
        <v>879.184491255309</v>
      </c>
      <c r="Q470" s="6">
        <v>879.184491255309</v>
      </c>
      <c r="R470" s="6">
        <v>54.805256686542705</v>
      </c>
      <c r="S470" s="6">
        <v>54.89434083836699</v>
      </c>
      <c r="T470" s="6">
        <v>18.32227106247689</v>
      </c>
      <c r="U470" s="6">
        <v>18.358186910652606</v>
      </c>
      <c r="V470" s="6">
        <v>34.17850380413755</v>
      </c>
      <c r="W470" s="6">
        <v>34.24590733233717</v>
      </c>
      <c r="X470" s="6">
        <v>36.74870383446077</v>
      </c>
      <c r="Y470" s="6">
        <v>36.80630030626115</v>
      </c>
    </row>
    <row r="471" spans="12:25" ht="12.75">
      <c r="L471" s="6"/>
      <c r="M471" s="6">
        <v>120</v>
      </c>
      <c r="N471" s="6">
        <v>337.38</v>
      </c>
      <c r="O471" s="6">
        <v>337.505</v>
      </c>
      <c r="P471" s="6">
        <v>880.3281743268687</v>
      </c>
      <c r="Q471" s="6">
        <v>880.3281743268687</v>
      </c>
      <c r="R471" s="6">
        <v>45.65136319425137</v>
      </c>
      <c r="S471" s="6">
        <v>45.73455303406328</v>
      </c>
      <c r="T471" s="6">
        <v>21.235126128061054</v>
      </c>
      <c r="U471" s="6">
        <v>21.27693628824917</v>
      </c>
      <c r="V471" s="6">
        <v>27.066891398696896</v>
      </c>
      <c r="W471" s="6">
        <v>27.126972389853368</v>
      </c>
      <c r="X471" s="6">
        <v>41.753242120600845</v>
      </c>
      <c r="Y471" s="6">
        <v>41.81816112944438</v>
      </c>
    </row>
    <row r="472" spans="12:25" ht="12.75">
      <c r="L472" s="6"/>
      <c r="M472" s="6">
        <v>135</v>
      </c>
      <c r="N472" s="6">
        <v>316.794</v>
      </c>
      <c r="O472" s="6">
        <v>316.919</v>
      </c>
      <c r="P472" s="6">
        <v>881.4733451532526</v>
      </c>
      <c r="Q472" s="6">
        <v>881.4733451532526</v>
      </c>
      <c r="R472" s="6">
        <v>31.81140861123742</v>
      </c>
      <c r="S472" s="6">
        <v>31.88212453071669</v>
      </c>
      <c r="T472" s="6">
        <v>28.375869474095406</v>
      </c>
      <c r="U472" s="6">
        <v>28.430153554616137</v>
      </c>
      <c r="V472" s="6">
        <v>17.181209969568723</v>
      </c>
      <c r="W472" s="6">
        <v>17.227773241857975</v>
      </c>
      <c r="X472" s="6">
        <v>52.89811130315903</v>
      </c>
      <c r="Y472" s="6">
        <v>52.97654803086976</v>
      </c>
    </row>
    <row r="473" spans="12:25" ht="12.75">
      <c r="L473" s="6"/>
      <c r="M473" s="6">
        <v>150</v>
      </c>
      <c r="N473" s="6">
        <v>302.914</v>
      </c>
      <c r="O473" s="6">
        <v>303.039</v>
      </c>
      <c r="P473" s="6">
        <v>882.6200056697995</v>
      </c>
      <c r="Q473" s="6">
        <v>882.6200056697995</v>
      </c>
      <c r="R473" s="6">
        <v>23.3985771056287</v>
      </c>
      <c r="S473" s="6">
        <v>23.45932626540079</v>
      </c>
      <c r="T473" s="6">
        <v>34.24077272577401</v>
      </c>
      <c r="U473" s="6">
        <v>34.305023566001914</v>
      </c>
      <c r="V473" s="6">
        <v>11.587190836651557</v>
      </c>
      <c r="W473" s="6">
        <v>11.623930451109532</v>
      </c>
      <c r="X473" s="6">
        <v>61.63293271902941</v>
      </c>
      <c r="Y473" s="6">
        <v>61.72119310457144</v>
      </c>
    </row>
    <row r="474" spans="12:25" ht="12.75">
      <c r="L474" s="6"/>
      <c r="M474" s="6">
        <v>165</v>
      </c>
      <c r="N474" s="6">
        <v>304.089</v>
      </c>
      <c r="O474" s="6">
        <v>304.214</v>
      </c>
      <c r="P474" s="6">
        <v>883.7681578143662</v>
      </c>
      <c r="Q474" s="6">
        <v>883.7681578143662</v>
      </c>
      <c r="R474" s="6">
        <v>22.854502571589297</v>
      </c>
      <c r="S474" s="6">
        <v>22.915361461630308</v>
      </c>
      <c r="T474" s="6">
        <v>32.93003979562718</v>
      </c>
      <c r="U474" s="6">
        <v>32.99418090558617</v>
      </c>
      <c r="V474" s="6">
        <v>11.00909033540902</v>
      </c>
      <c r="W474" s="6">
        <v>11.045161557005414</v>
      </c>
      <c r="X474" s="6">
        <v>60.33842468275189</v>
      </c>
      <c r="Y474" s="6">
        <v>60.427353461155484</v>
      </c>
    </row>
    <row r="475" spans="12:25" ht="12.75">
      <c r="L475" s="6"/>
      <c r="M475" s="6">
        <v>180</v>
      </c>
      <c r="N475" s="6">
        <v>295.128</v>
      </c>
      <c r="O475" s="6">
        <v>295.253</v>
      </c>
      <c r="P475" s="6">
        <v>884.9178035273299</v>
      </c>
      <c r="Q475" s="6">
        <v>884.9178035273299</v>
      </c>
      <c r="R475" s="6">
        <v>17.643431517193644</v>
      </c>
      <c r="S475" s="6">
        <v>17.696672370367803</v>
      </c>
      <c r="T475" s="6">
        <v>37.08111362452955</v>
      </c>
      <c r="U475" s="6">
        <v>37.15287277135538</v>
      </c>
      <c r="V475" s="6">
        <v>7.796431765460295</v>
      </c>
      <c r="W475" s="6">
        <v>7.825473435691073</v>
      </c>
      <c r="X475" s="6">
        <v>66.53959484662303</v>
      </c>
      <c r="Y475" s="6">
        <v>66.63555317639228</v>
      </c>
    </row>
    <row r="476" spans="12:25" ht="12.75">
      <c r="L476" s="6"/>
      <c r="M476" s="6">
        <v>195</v>
      </c>
      <c r="N476" s="6">
        <v>314.444</v>
      </c>
      <c r="O476" s="6">
        <v>314.569</v>
      </c>
      <c r="P476" s="6">
        <v>886.0689447515921</v>
      </c>
      <c r="Q476" s="6">
        <v>886.0689447515921</v>
      </c>
      <c r="R476" s="6">
        <v>25.744196794799986</v>
      </c>
      <c r="S476" s="6">
        <v>25.811458819348193</v>
      </c>
      <c r="T476" s="6">
        <v>26.289194731025393</v>
      </c>
      <c r="U476" s="6">
        <v>26.346932706477187</v>
      </c>
      <c r="V476" s="6">
        <v>12.13442654362684</v>
      </c>
      <c r="W476" s="6">
        <v>12.174279014042817</v>
      </c>
      <c r="X476" s="6">
        <v>52.03285691467965</v>
      </c>
      <c r="Y476" s="6">
        <v>52.118004444263676</v>
      </c>
    </row>
    <row r="477" spans="12:25" ht="12.75">
      <c r="L477" s="6"/>
      <c r="M477" s="6">
        <v>210</v>
      </c>
      <c r="N477" s="6">
        <v>337.259</v>
      </c>
      <c r="O477" s="6">
        <v>337.384</v>
      </c>
      <c r="P477" s="6">
        <v>887.2215834325818</v>
      </c>
      <c r="Q477" s="6">
        <v>887.2215834325818</v>
      </c>
      <c r="R477" s="6">
        <v>38.2075152500075</v>
      </c>
      <c r="S477" s="6">
        <v>38.291100166710685</v>
      </c>
      <c r="T477" s="6">
        <v>16.363663164962013</v>
      </c>
      <c r="U477" s="6">
        <v>16.405078248258835</v>
      </c>
      <c r="V477" s="6">
        <v>19.505515332573573</v>
      </c>
      <c r="W477" s="6">
        <v>19.560286025228265</v>
      </c>
      <c r="X477" s="6">
        <v>37.064919398261</v>
      </c>
      <c r="Y477" s="6">
        <v>37.135148705606305</v>
      </c>
    </row>
    <row r="478" spans="12:25" ht="12.75">
      <c r="L478" s="6"/>
      <c r="M478" s="6">
        <v>225</v>
      </c>
      <c r="N478" s="6">
        <v>341.05</v>
      </c>
      <c r="O478" s="6">
        <v>341.175</v>
      </c>
      <c r="P478" s="6">
        <v>888.3757215182588</v>
      </c>
      <c r="Q478" s="6">
        <v>888.3757215182588</v>
      </c>
      <c r="R478" s="6">
        <v>39.41126252217465</v>
      </c>
      <c r="S478" s="6">
        <v>39.497700644569036</v>
      </c>
      <c r="T478" s="6">
        <v>14.18962385106103</v>
      </c>
      <c r="U478" s="6">
        <v>14.228185728666647</v>
      </c>
      <c r="V478" s="6">
        <v>19.779600129939052</v>
      </c>
      <c r="W478" s="6">
        <v>19.83609814439292</v>
      </c>
      <c r="X478" s="6">
        <v>34.011386751696435</v>
      </c>
      <c r="Y478" s="6">
        <v>34.07988873724257</v>
      </c>
    </row>
    <row r="479" spans="12:25" ht="12.75">
      <c r="L479" s="6"/>
      <c r="M479" s="6">
        <v>240</v>
      </c>
      <c r="N479" s="6">
        <v>306.117</v>
      </c>
      <c r="O479" s="6">
        <v>306.242</v>
      </c>
      <c r="P479" s="6">
        <v>889.5313609591166</v>
      </c>
      <c r="Q479" s="6">
        <v>889.5313609591166</v>
      </c>
      <c r="R479" s="6">
        <v>17.601809140778453</v>
      </c>
      <c r="S479" s="6">
        <v>17.659813799915355</v>
      </c>
      <c r="T479" s="6">
        <v>27.69563102982346</v>
      </c>
      <c r="U479" s="6">
        <v>27.762626370686558</v>
      </c>
      <c r="V479" s="6">
        <v>6.685718618887079</v>
      </c>
      <c r="W479" s="6">
        <v>6.71425044598342</v>
      </c>
      <c r="X479" s="6">
        <v>56.28479482963002</v>
      </c>
      <c r="Y479" s="6">
        <v>56.3812630025337</v>
      </c>
    </row>
    <row r="480" spans="12:25" ht="12.75">
      <c r="L480" s="6"/>
      <c r="M480" s="6">
        <v>255</v>
      </c>
      <c r="N480" s="6">
        <v>324.053</v>
      </c>
      <c r="O480" s="6">
        <v>324.178</v>
      </c>
      <c r="P480" s="6">
        <v>890.688503708186</v>
      </c>
      <c r="Q480" s="6">
        <v>890.688503708186</v>
      </c>
      <c r="R480" s="6">
        <v>25.54402431904673</v>
      </c>
      <c r="S480" s="6">
        <v>25.61747617416081</v>
      </c>
      <c r="T480" s="6">
        <v>18.12872193707143</v>
      </c>
      <c r="U480" s="6">
        <v>18.18027008195735</v>
      </c>
      <c r="V480" s="6">
        <v>10.378042831236968</v>
      </c>
      <c r="W480" s="6">
        <v>10.417824365024183</v>
      </c>
      <c r="X480" s="6">
        <v>42.515225848298606</v>
      </c>
      <c r="Y480" s="6">
        <v>42.60044431451141</v>
      </c>
    </row>
    <row r="481" spans="12:25" ht="12.75">
      <c r="L481" s="6"/>
      <c r="M481" s="6">
        <v>270</v>
      </c>
      <c r="N481" s="6">
        <v>319.5</v>
      </c>
      <c r="O481" s="6">
        <v>319.625</v>
      </c>
      <c r="P481" s="6">
        <v>891.8471517210388</v>
      </c>
      <c r="Q481" s="6">
        <v>891.8471517210388</v>
      </c>
      <c r="R481" s="6">
        <v>21.351860624614016</v>
      </c>
      <c r="S481" s="6">
        <v>21.420727975475128</v>
      </c>
      <c r="T481" s="6">
        <v>18.896937476288937</v>
      </c>
      <c r="U481" s="6">
        <v>18.953070125427825</v>
      </c>
      <c r="V481" s="6">
        <v>7.7155310312396495</v>
      </c>
      <c r="W481" s="6">
        <v>7.749237589129833</v>
      </c>
      <c r="X481" s="6">
        <v>44.86309827754536</v>
      </c>
      <c r="Y481" s="6">
        <v>44.95439171965518</v>
      </c>
    </row>
    <row r="482" spans="12:25" ht="12.75">
      <c r="L482" s="6"/>
      <c r="M482" s="6">
        <v>285</v>
      </c>
      <c r="N482" s="6">
        <v>334.235</v>
      </c>
      <c r="O482" s="6">
        <v>334.36</v>
      </c>
      <c r="P482" s="6">
        <v>893.0073069557902</v>
      </c>
      <c r="Q482" s="6">
        <v>893.0073069557902</v>
      </c>
      <c r="R482" s="6">
        <v>28.600309714075884</v>
      </c>
      <c r="S482" s="6">
        <v>28.68333558926431</v>
      </c>
      <c r="T482" s="6">
        <v>11.837044729100805</v>
      </c>
      <c r="U482" s="6">
        <v>11.879018853912392</v>
      </c>
      <c r="V482" s="6">
        <v>10.799760984228222</v>
      </c>
      <c r="W482" s="6">
        <v>10.84387652466597</v>
      </c>
      <c r="X482" s="6">
        <v>33.68679930698202</v>
      </c>
      <c r="Y482" s="6">
        <v>33.76768376654429</v>
      </c>
    </row>
    <row r="483" spans="12:25" ht="12.75">
      <c r="L483" s="6"/>
      <c r="M483" s="6">
        <v>300</v>
      </c>
      <c r="N483" s="6">
        <v>311.737</v>
      </c>
      <c r="O483" s="6">
        <v>311.862</v>
      </c>
      <c r="P483" s="6">
        <v>894.1689713731029</v>
      </c>
      <c r="Q483" s="6">
        <v>894.1689713731029</v>
      </c>
      <c r="R483" s="6">
        <v>13.923832379897748</v>
      </c>
      <c r="S483" s="6">
        <v>13.982449016551968</v>
      </c>
      <c r="T483" s="6">
        <v>20.047194393655204</v>
      </c>
      <c r="U483" s="6">
        <v>20.113577757000986</v>
      </c>
      <c r="V483" s="6">
        <v>3.5568409950310973</v>
      </c>
      <c r="W483" s="6">
        <v>3.5780373579166826</v>
      </c>
      <c r="X483" s="6">
        <v>49.38362590715779</v>
      </c>
      <c r="Y483" s="6">
        <v>49.48742954427224</v>
      </c>
    </row>
    <row r="484" spans="12:25" ht="12.75">
      <c r="L484" s="6"/>
      <c r="M484" s="6">
        <v>315</v>
      </c>
      <c r="N484" s="6">
        <v>312.645</v>
      </c>
      <c r="O484" s="6">
        <v>312.77</v>
      </c>
      <c r="P484" s="6">
        <v>895.3321469361902</v>
      </c>
      <c r="Q484" s="6">
        <v>895.3321469361902</v>
      </c>
      <c r="R484" s="6">
        <v>12.417300593251</v>
      </c>
      <c r="S484" s="6">
        <v>12.475380211946216</v>
      </c>
      <c r="T484" s="6">
        <v>18.045699122591586</v>
      </c>
      <c r="U484" s="6">
        <v>18.11261950389637</v>
      </c>
      <c r="V484" s="6">
        <v>2.582608246241769</v>
      </c>
      <c r="W484" s="6">
        <v>2.6003887145458573</v>
      </c>
      <c r="X484" s="6">
        <v>47.96324748902188</v>
      </c>
      <c r="Y484" s="6">
        <v>48.07046702071782</v>
      </c>
    </row>
    <row r="485" spans="12:25" ht="12.75">
      <c r="L485" s="6"/>
      <c r="M485" s="6">
        <v>330</v>
      </c>
      <c r="N485" s="6">
        <v>322.96</v>
      </c>
      <c r="O485" s="6">
        <v>323.085</v>
      </c>
      <c r="P485" s="6">
        <v>896.4968356108187</v>
      </c>
      <c r="Q485" s="6">
        <v>896.4968356108187</v>
      </c>
      <c r="R485" s="6">
        <v>15.504965514188639</v>
      </c>
      <c r="S485" s="6">
        <v>15.57638993146383</v>
      </c>
      <c r="T485" s="6">
        <v>11.24582037086605</v>
      </c>
      <c r="U485" s="6">
        <v>11.299395953590858</v>
      </c>
      <c r="V485" s="6">
        <v>2.90370951695742</v>
      </c>
      <c r="W485" s="6">
        <v>2.924983512414292</v>
      </c>
      <c r="X485" s="6">
        <v>38.43871775674174</v>
      </c>
      <c r="Y485" s="6">
        <v>38.542443761284865</v>
      </c>
    </row>
    <row r="486" spans="12:25" ht="12.75">
      <c r="L486" s="6"/>
      <c r="M486" s="6">
        <v>345</v>
      </c>
      <c r="N486" s="6">
        <v>319.072</v>
      </c>
      <c r="O486" s="6">
        <v>319.197</v>
      </c>
      <c r="P486" s="6">
        <v>897.6630393653128</v>
      </c>
      <c r="Q486" s="6">
        <v>897.6630393653128</v>
      </c>
      <c r="R486" s="6">
        <v>10.74377191742149</v>
      </c>
      <c r="S486" s="6">
        <v>10.808322053385195</v>
      </c>
      <c r="T486" s="6">
        <v>10.780402716607496</v>
      </c>
      <c r="U486" s="6">
        <v>10.84085258064379</v>
      </c>
      <c r="V486" s="6">
        <v>1.071952467496941</v>
      </c>
      <c r="W486" s="6">
        <v>1.0830775520689264</v>
      </c>
      <c r="X486" s="6">
        <v>40.951293298193995</v>
      </c>
      <c r="Y486" s="6">
        <v>41.065168213622</v>
      </c>
    </row>
    <row r="487" spans="12:25" ht="12.75">
      <c r="L487" s="6"/>
      <c r="M487" s="6">
        <v>360</v>
      </c>
      <c r="N487" s="6">
        <v>318.821</v>
      </c>
      <c r="O487" s="6">
        <v>318.946</v>
      </c>
      <c r="P487" s="6">
        <v>898.830760170557</v>
      </c>
      <c r="Q487" s="6">
        <v>898.830760170557</v>
      </c>
      <c r="R487" s="6">
        <v>7.2639955176924245</v>
      </c>
      <c r="S487" s="6">
        <v>7.32617216816781</v>
      </c>
      <c r="T487" s="6">
        <v>7.96444245103252</v>
      </c>
      <c r="U487" s="6">
        <v>8.027265800557133</v>
      </c>
      <c r="V487" s="6">
        <v>0.17108845668991712</v>
      </c>
      <c r="W487" s="6">
        <v>0.17414368398246602</v>
      </c>
      <c r="X487" s="6">
        <v>40.760447752205316</v>
      </c>
      <c r="Y487" s="6">
        <v>40.88239252491276</v>
      </c>
    </row>
    <row r="488" spans="12:25" ht="12.75">
      <c r="L488" s="6"/>
      <c r="M488" s="6">
        <v>375</v>
      </c>
      <c r="N488" s="6">
        <v>309.385</v>
      </c>
      <c r="O488" s="6">
        <v>309.51</v>
      </c>
      <c r="P488" s="6">
        <v>900</v>
      </c>
      <c r="Q488" s="6">
        <v>900</v>
      </c>
      <c r="R488" s="6">
        <v>0</v>
      </c>
      <c r="S488" s="6">
        <v>0</v>
      </c>
      <c r="T488" s="6">
        <v>10.49</v>
      </c>
      <c r="U488" s="6">
        <v>10.615</v>
      </c>
      <c r="V488" s="6">
        <v>0</v>
      </c>
      <c r="W488" s="6">
        <v>0</v>
      </c>
      <c r="X488" s="6">
        <v>50.49</v>
      </c>
      <c r="Y488" s="6">
        <v>50.615</v>
      </c>
    </row>
    <row r="489" spans="12:25" ht="12.75">
      <c r="L489" s="6" t="s">
        <v>78</v>
      </c>
      <c r="M489" s="6">
        <v>0</v>
      </c>
      <c r="N489" s="6">
        <v>346.826</v>
      </c>
      <c r="O489" s="6">
        <v>346.951</v>
      </c>
      <c r="P489" s="6">
        <v>871.2202048481754</v>
      </c>
      <c r="Q489" s="6">
        <v>871.2202048481754</v>
      </c>
      <c r="R489" s="6">
        <v>60.39482063301759</v>
      </c>
      <c r="S489" s="6">
        <v>60.482445533518145</v>
      </c>
      <c r="T489" s="6">
        <v>23.298629479536075</v>
      </c>
      <c r="U489" s="6">
        <v>23.336004579035517</v>
      </c>
      <c r="V489" s="6">
        <v>40.6197679377331</v>
      </c>
      <c r="W489" s="6">
        <v>40.68896168752782</v>
      </c>
      <c r="X489" s="6">
        <v>42.22604362679796</v>
      </c>
      <c r="Y489" s="6">
        <v>42.28184987700324</v>
      </c>
    </row>
    <row r="490" spans="12:25" ht="12.75">
      <c r="L490" s="6"/>
      <c r="M490" s="6">
        <v>15</v>
      </c>
      <c r="N490" s="6">
        <v>356.012</v>
      </c>
      <c r="O490" s="6">
        <v>356.137</v>
      </c>
      <c r="P490" s="6">
        <v>872.3535276146667</v>
      </c>
      <c r="Q490" s="6">
        <v>872.3535276146667</v>
      </c>
      <c r="R490" s="6">
        <v>66.00532486152345</v>
      </c>
      <c r="S490" s="6">
        <v>66.09672764734502</v>
      </c>
      <c r="T490" s="6">
        <v>20.129870799226488</v>
      </c>
      <c r="U490" s="6">
        <v>20.163468013404923</v>
      </c>
      <c r="V490" s="6">
        <v>44.80765856255883</v>
      </c>
      <c r="W490" s="6">
        <v>44.88083670823697</v>
      </c>
      <c r="X490" s="6">
        <v>37.685247754103656</v>
      </c>
      <c r="Y490" s="6">
        <v>37.737069608425514</v>
      </c>
    </row>
    <row r="491" spans="12:25" ht="12.75">
      <c r="L491" s="6"/>
      <c r="M491" s="6">
        <v>30</v>
      </c>
      <c r="N491" s="6">
        <v>349.326</v>
      </c>
      <c r="O491" s="6">
        <v>349.451</v>
      </c>
      <c r="P491" s="6">
        <v>873.4883246588272</v>
      </c>
      <c r="Q491" s="6">
        <v>873.4883246588272</v>
      </c>
      <c r="R491" s="6">
        <v>60.20560783193792</v>
      </c>
      <c r="S491" s="6">
        <v>60.294346966316894</v>
      </c>
      <c r="T491" s="6">
        <v>21.41697351167761</v>
      </c>
      <c r="U491" s="6">
        <v>21.453234377298653</v>
      </c>
      <c r="V491" s="6">
        <v>39.9249816167069</v>
      </c>
      <c r="W491" s="6">
        <v>39.994626969951796</v>
      </c>
      <c r="X491" s="6">
        <v>39.93895683348266</v>
      </c>
      <c r="Y491" s="6">
        <v>39.99431148023777</v>
      </c>
    </row>
    <row r="492" spans="12:25" ht="12.75">
      <c r="L492" s="6"/>
      <c r="M492" s="6">
        <v>45</v>
      </c>
      <c r="N492" s="6">
        <v>333.774</v>
      </c>
      <c r="O492" s="6">
        <v>333.899</v>
      </c>
      <c r="P492" s="6">
        <v>874.6245978984642</v>
      </c>
      <c r="Q492" s="6">
        <v>874.6245978984642</v>
      </c>
      <c r="R492" s="6">
        <v>48.59906284458791</v>
      </c>
      <c r="S492" s="6">
        <v>48.680656559593345</v>
      </c>
      <c r="T492" s="6">
        <v>25.759291367936243</v>
      </c>
      <c r="U492" s="6">
        <v>25.802697652930796</v>
      </c>
      <c r="V492" s="6">
        <v>30.741659106103082</v>
      </c>
      <c r="W492" s="6">
        <v>30.802875182294837</v>
      </c>
      <c r="X492" s="6">
        <v>46.75371434168057</v>
      </c>
      <c r="Y492" s="6">
        <v>46.817498265488815</v>
      </c>
    </row>
    <row r="493" spans="12:25" ht="12.75">
      <c r="L493" s="6"/>
      <c r="M493" s="6">
        <v>60</v>
      </c>
      <c r="N493" s="6">
        <v>333.739</v>
      </c>
      <c r="O493" s="6">
        <v>333.864</v>
      </c>
      <c r="P493" s="6">
        <v>875.76234925388</v>
      </c>
      <c r="Q493" s="6">
        <v>875.76234925388</v>
      </c>
      <c r="R493" s="6">
        <v>47.55764951786092</v>
      </c>
      <c r="S493" s="6">
        <v>47.639131780702726</v>
      </c>
      <c r="T493" s="6">
        <v>25.157300404304525</v>
      </c>
      <c r="U493" s="6">
        <v>25.20081814146272</v>
      </c>
      <c r="V493" s="6">
        <v>29.69149778580676</v>
      </c>
      <c r="W493" s="6">
        <v>29.752102454842227</v>
      </c>
      <c r="X493" s="6">
        <v>46.19304215639428</v>
      </c>
      <c r="Y493" s="6">
        <v>46.257437487358814</v>
      </c>
    </row>
    <row r="494" spans="12:25" ht="12.75">
      <c r="L494" s="6"/>
      <c r="M494" s="6">
        <v>75</v>
      </c>
      <c r="N494" s="6">
        <v>319.923</v>
      </c>
      <c r="O494" s="6">
        <v>320.048</v>
      </c>
      <c r="P494" s="6">
        <v>876.9015806478744</v>
      </c>
      <c r="Q494" s="6">
        <v>876.9015806478744</v>
      </c>
      <c r="R494" s="6">
        <v>37.925685171659325</v>
      </c>
      <c r="S494" s="6">
        <v>37.999596472585</v>
      </c>
      <c r="T494" s="6">
        <v>29.73882514738479</v>
      </c>
      <c r="U494" s="6">
        <v>29.78991384645911</v>
      </c>
      <c r="V494" s="6">
        <v>22.441662472897857</v>
      </c>
      <c r="W494" s="6">
        <v>22.493861284528975</v>
      </c>
      <c r="X494" s="6">
        <v>53.20649354367873</v>
      </c>
      <c r="Y494" s="6">
        <v>53.27929473204761</v>
      </c>
    </row>
    <row r="495" spans="12:25" ht="12.75">
      <c r="L495" s="6"/>
      <c r="M495" s="6">
        <v>90</v>
      </c>
      <c r="N495" s="6">
        <v>308.266</v>
      </c>
      <c r="O495" s="6">
        <v>308.391</v>
      </c>
      <c r="P495" s="6">
        <v>878.0422940057488</v>
      </c>
      <c r="Q495" s="6">
        <v>878.0422940057488</v>
      </c>
      <c r="R495" s="6">
        <v>30.343852468042357</v>
      </c>
      <c r="S495" s="6">
        <v>30.410492369961204</v>
      </c>
      <c r="T495" s="6">
        <v>34.212308016449626</v>
      </c>
      <c r="U495" s="6">
        <v>34.27066811453078</v>
      </c>
      <c r="V495" s="6">
        <v>16.980804290384146</v>
      </c>
      <c r="W495" s="6">
        <v>17.025396134599998</v>
      </c>
      <c r="X495" s="6">
        <v>59.85131373689952</v>
      </c>
      <c r="Y495" s="6">
        <v>59.931721892683655</v>
      </c>
    </row>
    <row r="496" spans="12:25" ht="12.75">
      <c r="L496" s="6"/>
      <c r="M496" s="6">
        <v>105</v>
      </c>
      <c r="N496" s="6">
        <v>311.054</v>
      </c>
      <c r="O496" s="6">
        <v>311.179</v>
      </c>
      <c r="P496" s="6">
        <v>879.184491255309</v>
      </c>
      <c r="Q496" s="6">
        <v>879.184491255309</v>
      </c>
      <c r="R496" s="6">
        <v>30.8087114758269</v>
      </c>
      <c r="S496" s="6">
        <v>30.87661535063853</v>
      </c>
      <c r="T496" s="6">
        <v>32.29654557474845</v>
      </c>
      <c r="U496" s="6">
        <v>32.35364169993682</v>
      </c>
      <c r="V496" s="6">
        <v>17.051761987474567</v>
      </c>
      <c r="W496" s="6">
        <v>17.09696690498236</v>
      </c>
      <c r="X496" s="6">
        <v>57.591763407105965</v>
      </c>
      <c r="Y496" s="6">
        <v>57.671558489598176</v>
      </c>
    </row>
    <row r="497" spans="12:25" ht="12.75">
      <c r="L497" s="6"/>
      <c r="M497" s="6">
        <v>120</v>
      </c>
      <c r="N497" s="6">
        <v>315.312</v>
      </c>
      <c r="O497" s="6">
        <v>315.437</v>
      </c>
      <c r="P497" s="6">
        <v>880.3281743268687</v>
      </c>
      <c r="Q497" s="6">
        <v>880.3281743268687</v>
      </c>
      <c r="R497" s="6">
        <v>32.08630776046616</v>
      </c>
      <c r="S497" s="6">
        <v>32.15646429624437</v>
      </c>
      <c r="T497" s="6">
        <v>29.725037390242143</v>
      </c>
      <c r="U497" s="6">
        <v>29.779880854463933</v>
      </c>
      <c r="V497" s="6">
        <v>17.642826626542046</v>
      </c>
      <c r="W497" s="6">
        <v>17.689545633706377</v>
      </c>
      <c r="X497" s="6">
        <v>54.38381536445385</v>
      </c>
      <c r="Y497" s="6">
        <v>54.4620963572895</v>
      </c>
    </row>
    <row r="498" spans="12:25" ht="12.75">
      <c r="L498" s="6"/>
      <c r="M498" s="6">
        <v>135</v>
      </c>
      <c r="N498" s="6">
        <v>304.486</v>
      </c>
      <c r="O498" s="6">
        <v>304.611</v>
      </c>
      <c r="P498" s="6">
        <v>881.4733451532526</v>
      </c>
      <c r="Q498" s="6">
        <v>881.4733451532526</v>
      </c>
      <c r="R498" s="6">
        <v>25.2594049719336</v>
      </c>
      <c r="S498" s="6">
        <v>25.31489990546747</v>
      </c>
      <c r="T498" s="6">
        <v>34.11664484884618</v>
      </c>
      <c r="U498" s="6">
        <v>34.186149915312306</v>
      </c>
      <c r="V498" s="6">
        <v>12.97447057434984</v>
      </c>
      <c r="W498" s="6">
        <v>13.013466164957338</v>
      </c>
      <c r="X498" s="6">
        <v>60.99180422625835</v>
      </c>
      <c r="Y498" s="6">
        <v>61.077808635650875</v>
      </c>
    </row>
    <row r="499" spans="12:25" ht="12.75">
      <c r="L499" s="6"/>
      <c r="M499" s="6">
        <v>150</v>
      </c>
      <c r="N499" s="6">
        <v>320.163</v>
      </c>
      <c r="O499" s="6">
        <v>320.288</v>
      </c>
      <c r="P499" s="6">
        <v>882.6200056697995</v>
      </c>
      <c r="Q499" s="6">
        <v>882.6200056697995</v>
      </c>
      <c r="R499" s="6">
        <v>32.59350923369746</v>
      </c>
      <c r="S499" s="6">
        <v>32.66606832714439</v>
      </c>
      <c r="T499" s="6">
        <v>26.198514787517578</v>
      </c>
      <c r="U499" s="6">
        <v>26.25095569407065</v>
      </c>
      <c r="V499" s="6">
        <v>17.394138678228966</v>
      </c>
      <c r="W499" s="6">
        <v>17.441722605762333</v>
      </c>
      <c r="X499" s="6">
        <v>50.201724873682174</v>
      </c>
      <c r="Y499" s="6">
        <v>50.27914094614881</v>
      </c>
    </row>
    <row r="500" spans="12:25" ht="12.75">
      <c r="L500" s="6"/>
      <c r="M500" s="6">
        <v>165</v>
      </c>
      <c r="N500" s="6">
        <v>330.234</v>
      </c>
      <c r="O500" s="6">
        <v>330.359</v>
      </c>
      <c r="P500" s="6">
        <v>883.7681578143662</v>
      </c>
      <c r="Q500" s="6">
        <v>883.7681578143662</v>
      </c>
      <c r="R500" s="6">
        <v>37.5013987658642</v>
      </c>
      <c r="S500" s="6">
        <v>37.58026836419293</v>
      </c>
      <c r="T500" s="6">
        <v>21.449946698189837</v>
      </c>
      <c r="U500" s="6">
        <v>21.49607709986109</v>
      </c>
      <c r="V500" s="6">
        <v>20.306861284695028</v>
      </c>
      <c r="W500" s="6">
        <v>20.359930168193277</v>
      </c>
      <c r="X500" s="6">
        <v>43.508193293939776</v>
      </c>
      <c r="Y500" s="6">
        <v>43.58012441044152</v>
      </c>
    </row>
    <row r="501" spans="12:25" ht="12.75">
      <c r="L501" s="6"/>
      <c r="M501" s="6">
        <v>180</v>
      </c>
      <c r="N501" s="6">
        <v>341.207</v>
      </c>
      <c r="O501" s="6">
        <v>341.332</v>
      </c>
      <c r="P501" s="6">
        <v>884.9178035273299</v>
      </c>
      <c r="Q501" s="6">
        <v>884.9178035273299</v>
      </c>
      <c r="R501" s="6">
        <v>43.482521589907144</v>
      </c>
      <c r="S501" s="6">
        <v>43.56823655624413</v>
      </c>
      <c r="T501" s="6">
        <v>16.873677810405866</v>
      </c>
      <c r="U501" s="6">
        <v>16.912962844068876</v>
      </c>
      <c r="V501" s="6">
        <v>23.98853003146438</v>
      </c>
      <c r="W501" s="6">
        <v>24.048005576237937</v>
      </c>
      <c r="X501" s="6">
        <v>36.68312698716989</v>
      </c>
      <c r="Y501" s="6">
        <v>36.74865144239634</v>
      </c>
    </row>
    <row r="502" spans="12:25" ht="12.75">
      <c r="L502" s="6"/>
      <c r="M502" s="6">
        <v>195</v>
      </c>
      <c r="N502" s="6">
        <v>365</v>
      </c>
      <c r="O502" s="6">
        <v>365.125</v>
      </c>
      <c r="P502" s="6">
        <v>886.0689447515921</v>
      </c>
      <c r="Q502" s="6">
        <v>886.0689447515921</v>
      </c>
      <c r="R502" s="6">
        <v>59.85598267198574</v>
      </c>
      <c r="S502" s="6">
        <v>59.95496298493265</v>
      </c>
      <c r="T502" s="6">
        <v>9.876698896609883</v>
      </c>
      <c r="U502" s="6">
        <v>9.902718583662946</v>
      </c>
      <c r="V502" s="6">
        <v>35.35599488908203</v>
      </c>
      <c r="W502" s="6">
        <v>35.430646656784226</v>
      </c>
      <c r="X502" s="6">
        <v>24.73322455742106</v>
      </c>
      <c r="Y502" s="6">
        <v>24.78357278971886</v>
      </c>
    </row>
    <row r="503" spans="12:25" ht="12.75">
      <c r="L503" s="6"/>
      <c r="M503" s="6">
        <v>210</v>
      </c>
      <c r="N503" s="6">
        <v>375.881</v>
      </c>
      <c r="O503" s="6">
        <v>376.006</v>
      </c>
      <c r="P503" s="6">
        <v>887.2215834325818</v>
      </c>
      <c r="Q503" s="6">
        <v>887.2215834325818</v>
      </c>
      <c r="R503" s="6">
        <v>67.53223916344672</v>
      </c>
      <c r="S503" s="6">
        <v>67.63682686572953</v>
      </c>
      <c r="T503" s="6">
        <v>7.087389863980905</v>
      </c>
      <c r="U503" s="6">
        <v>7.107802161698074</v>
      </c>
      <c r="V503" s="6">
        <v>40.65094538972288</v>
      </c>
      <c r="W503" s="6">
        <v>40.73237170935826</v>
      </c>
      <c r="X503" s="6">
        <v>19.615005082391036</v>
      </c>
      <c r="Y503" s="6">
        <v>19.658578762755653</v>
      </c>
    </row>
    <row r="504" spans="12:25" ht="12.75">
      <c r="L504" s="6"/>
      <c r="M504" s="6">
        <v>225</v>
      </c>
      <c r="N504" s="6">
        <v>363.076</v>
      </c>
      <c r="O504" s="6">
        <v>363.201</v>
      </c>
      <c r="P504" s="6">
        <v>888.3757215182588</v>
      </c>
      <c r="Q504" s="6">
        <v>888.3757215182588</v>
      </c>
      <c r="R504" s="6">
        <v>55.848492661475134</v>
      </c>
      <c r="S504" s="6">
        <v>55.94807995491535</v>
      </c>
      <c r="T504" s="6">
        <v>8.614003161407332</v>
      </c>
      <c r="U504" s="6">
        <v>8.63941586796713</v>
      </c>
      <c r="V504" s="6">
        <v>31.186399754616602</v>
      </c>
      <c r="W504" s="6">
        <v>31.259251423489015</v>
      </c>
      <c r="X504" s="6">
        <v>23.40854003079252</v>
      </c>
      <c r="Y504" s="6">
        <v>23.460688361920106</v>
      </c>
    </row>
    <row r="505" spans="12:25" ht="12.75">
      <c r="L505" s="6"/>
      <c r="M505" s="6">
        <v>240</v>
      </c>
      <c r="N505" s="6">
        <v>381.18</v>
      </c>
      <c r="O505" s="6">
        <v>381.305</v>
      </c>
      <c r="P505" s="6">
        <v>889.5313609591166</v>
      </c>
      <c r="Q505" s="6">
        <v>889.5313609591166</v>
      </c>
      <c r="R505" s="6">
        <v>69.74059861223242</v>
      </c>
      <c r="S505" s="6">
        <v>69.8493871876941</v>
      </c>
      <c r="T505" s="6">
        <v>4.822204417602233</v>
      </c>
      <c r="U505" s="6">
        <v>4.8384158421405274</v>
      </c>
      <c r="V505" s="6">
        <v>41.014661799651606</v>
      </c>
      <c r="W505" s="6">
        <v>41.099921238143885</v>
      </c>
      <c r="X505" s="6">
        <v>15.607465621790505</v>
      </c>
      <c r="Y505" s="6">
        <v>15.647206183298236</v>
      </c>
    </row>
    <row r="506" spans="12:25" ht="12.75">
      <c r="L506" s="6"/>
      <c r="M506" s="6">
        <v>255</v>
      </c>
      <c r="N506" s="6">
        <v>388.349</v>
      </c>
      <c r="O506" s="6">
        <v>388.474</v>
      </c>
      <c r="P506" s="6">
        <v>890.688503708186</v>
      </c>
      <c r="Q506" s="6">
        <v>890.688503708186</v>
      </c>
      <c r="R506" s="6">
        <v>74.97710937318637</v>
      </c>
      <c r="S506" s="6">
        <v>75.08974552099052</v>
      </c>
      <c r="T506" s="6">
        <v>3.3049912839011215</v>
      </c>
      <c r="U506" s="6">
        <v>3.317355136096987</v>
      </c>
      <c r="V506" s="6">
        <v>44.38303036316868</v>
      </c>
      <c r="W506" s="6">
        <v>44.473487129015425</v>
      </c>
      <c r="X506" s="6">
        <v>12.274888612289873</v>
      </c>
      <c r="Y506" s="6">
        <v>12.309431846443122</v>
      </c>
    </row>
    <row r="507" spans="12:25" ht="12.75">
      <c r="L507" s="6"/>
      <c r="M507" s="6">
        <v>270</v>
      </c>
      <c r="N507" s="6">
        <v>389.246</v>
      </c>
      <c r="O507" s="6">
        <v>389.371</v>
      </c>
      <c r="P507" s="6">
        <v>891.8471517210388</v>
      </c>
      <c r="Q507" s="6">
        <v>891.8471517210388</v>
      </c>
      <c r="R507" s="6">
        <v>74.72561490322632</v>
      </c>
      <c r="S507" s="6">
        <v>74.83998014041302</v>
      </c>
      <c r="T507" s="6">
        <v>2.570189641226827</v>
      </c>
      <c r="U507" s="6">
        <v>2.5808244040401696</v>
      </c>
      <c r="V507" s="6">
        <v>43.314380552755274</v>
      </c>
      <c r="W507" s="6">
        <v>43.40632593718728</v>
      </c>
      <c r="X507" s="6">
        <v>10.774186625602818</v>
      </c>
      <c r="Y507" s="6">
        <v>10.807241241170832</v>
      </c>
    </row>
    <row r="508" spans="12:25" ht="12.75">
      <c r="L508" s="6"/>
      <c r="M508" s="6">
        <v>285</v>
      </c>
      <c r="N508" s="6">
        <v>372.271</v>
      </c>
      <c r="O508" s="6">
        <v>372.396</v>
      </c>
      <c r="P508" s="6">
        <v>893.0073069557902</v>
      </c>
      <c r="Q508" s="6">
        <v>893.0073069557902</v>
      </c>
      <c r="R508" s="6">
        <v>58.33962805434587</v>
      </c>
      <c r="S508" s="6">
        <v>58.44917778123594</v>
      </c>
      <c r="T508" s="6">
        <v>3.5668869210724665</v>
      </c>
      <c r="U508" s="6">
        <v>3.5823371941824096</v>
      </c>
      <c r="V508" s="6">
        <v>29.737547439408402</v>
      </c>
      <c r="W508" s="6">
        <v>29.817421560671562</v>
      </c>
      <c r="X508" s="6">
        <v>14.624344342987628</v>
      </c>
      <c r="Y508" s="6">
        <v>14.669470221724465</v>
      </c>
    </row>
    <row r="509" spans="12:25" ht="12.75">
      <c r="L509" s="6"/>
      <c r="M509" s="6">
        <v>300</v>
      </c>
      <c r="N509" s="6">
        <v>362.865</v>
      </c>
      <c r="O509" s="6">
        <v>362.99</v>
      </c>
      <c r="P509" s="6">
        <v>894.1689713731029</v>
      </c>
      <c r="Q509" s="6">
        <v>894.1689713731029</v>
      </c>
      <c r="R509" s="6">
        <v>48.83588131899528</v>
      </c>
      <c r="S509" s="6">
        <v>48.94263260607679</v>
      </c>
      <c r="T509" s="6">
        <v>3.879377983180057</v>
      </c>
      <c r="U509" s="6">
        <v>3.8976266960985395</v>
      </c>
      <c r="V509" s="6">
        <v>21.978366975266706</v>
      </c>
      <c r="W509" s="6">
        <v>22.04959177869726</v>
      </c>
      <c r="X509" s="6">
        <v>16.727180327938395</v>
      </c>
      <c r="Y509" s="6">
        <v>16.780955524507842</v>
      </c>
    </row>
    <row r="510" spans="12:25" ht="12.75">
      <c r="L510" s="6"/>
      <c r="M510" s="6">
        <v>315</v>
      </c>
      <c r="N510" s="6">
        <v>347.474</v>
      </c>
      <c r="O510" s="6">
        <v>347.599</v>
      </c>
      <c r="P510" s="6">
        <v>895.3321469361902</v>
      </c>
      <c r="Q510" s="6">
        <v>895.3321469361902</v>
      </c>
      <c r="R510" s="6">
        <v>34.54886726024582</v>
      </c>
      <c r="S510" s="6">
        <v>34.647066275470905</v>
      </c>
      <c r="T510" s="6">
        <v>5.388385186116285</v>
      </c>
      <c r="U510" s="6">
        <v>5.415186170891171</v>
      </c>
      <c r="V510" s="6">
        <v>12.081931016112211</v>
      </c>
      <c r="W510" s="6">
        <v>12.134998508391519</v>
      </c>
      <c r="X510" s="6">
        <v>22.668857282867535</v>
      </c>
      <c r="Y510" s="6">
        <v>22.740789790588227</v>
      </c>
    </row>
    <row r="511" spans="12:25" ht="12.75">
      <c r="L511" s="6"/>
      <c r="M511" s="6">
        <v>330</v>
      </c>
      <c r="N511" s="6">
        <v>357.018</v>
      </c>
      <c r="O511" s="6">
        <v>357.143</v>
      </c>
      <c r="P511" s="6">
        <v>896.4968356108187</v>
      </c>
      <c r="Q511" s="6">
        <v>896.4968356108187</v>
      </c>
      <c r="R511" s="6">
        <v>40.710905075164824</v>
      </c>
      <c r="S511" s="6">
        <v>40.820128971181525</v>
      </c>
      <c r="T511" s="6">
        <v>2.431559410583733</v>
      </c>
      <c r="U511" s="6">
        <v>2.447335514567037</v>
      </c>
      <c r="V511" s="6">
        <v>14.042795921141943</v>
      </c>
      <c r="W511" s="6">
        <v>14.105851949421393</v>
      </c>
      <c r="X511" s="6">
        <v>15.561586193748852</v>
      </c>
      <c r="Y511" s="6">
        <v>15.623530165469402</v>
      </c>
    </row>
    <row r="512" spans="12:25" ht="12.75">
      <c r="L512" s="6"/>
      <c r="M512" s="6">
        <v>345</v>
      </c>
      <c r="N512" s="6">
        <v>367.813</v>
      </c>
      <c r="O512" s="6">
        <v>367.938</v>
      </c>
      <c r="P512" s="6">
        <v>897.6630393653128</v>
      </c>
      <c r="Q512" s="6">
        <v>897.6630393653128</v>
      </c>
      <c r="R512" s="6">
        <v>49.21293617292975</v>
      </c>
      <c r="S512" s="6">
        <v>49.33255308956656</v>
      </c>
      <c r="T512" s="6">
        <v>0.5636337527888685</v>
      </c>
      <c r="U512" s="6">
        <v>0.5690168361520364</v>
      </c>
      <c r="V512" s="6">
        <v>17.164482769996876</v>
      </c>
      <c r="W512" s="6">
        <v>17.24305607841443</v>
      </c>
      <c r="X512" s="6">
        <v>8.370271824539534</v>
      </c>
      <c r="Y512" s="6">
        <v>8.416698516121981</v>
      </c>
    </row>
    <row r="513" spans="12:25" ht="12.75">
      <c r="L513" s="6"/>
      <c r="M513" s="6">
        <v>360</v>
      </c>
      <c r="N513" s="6">
        <v>343.587</v>
      </c>
      <c r="O513" s="6">
        <v>343.712</v>
      </c>
      <c r="P513" s="6">
        <v>898.830760170557</v>
      </c>
      <c r="Q513" s="6">
        <v>898.830760170557</v>
      </c>
      <c r="R513" s="6">
        <v>25.10195382249818</v>
      </c>
      <c r="S513" s="6">
        <v>25.213518248313978</v>
      </c>
      <c r="T513" s="6">
        <v>1.0857885311786981</v>
      </c>
      <c r="U513" s="6">
        <v>1.0992241053629157</v>
      </c>
      <c r="V513" s="6">
        <v>2.736551513488295</v>
      </c>
      <c r="W513" s="6">
        <v>2.7659061548280635</v>
      </c>
      <c r="X513" s="6">
        <v>18.58621022305093</v>
      </c>
      <c r="Y513" s="6">
        <v>18.68185558171116</v>
      </c>
    </row>
    <row r="514" spans="12:25" ht="12.75">
      <c r="L514" s="6"/>
      <c r="M514" s="6">
        <v>375</v>
      </c>
      <c r="N514" s="6">
        <v>350.762</v>
      </c>
      <c r="O514" s="6">
        <v>350.887</v>
      </c>
      <c r="P514" s="6">
        <v>900</v>
      </c>
      <c r="Q514" s="6">
        <v>900</v>
      </c>
      <c r="R514" s="6">
        <v>30.762</v>
      </c>
      <c r="S514" s="6">
        <v>30.887</v>
      </c>
      <c r="T514" s="6">
        <v>0</v>
      </c>
      <c r="U514" s="6">
        <v>0</v>
      </c>
      <c r="V514" s="6">
        <v>0</v>
      </c>
      <c r="W514" s="6">
        <v>0</v>
      </c>
      <c r="X514" s="6">
        <v>9.113</v>
      </c>
      <c r="Y514" s="6">
        <v>9.238</v>
      </c>
    </row>
    <row r="515" spans="12:25" ht="12.75">
      <c r="L515" s="6" t="s">
        <v>99</v>
      </c>
      <c r="M515" s="6">
        <v>0</v>
      </c>
      <c r="N515" s="6">
        <v>346.826</v>
      </c>
      <c r="O515" s="6">
        <v>346.951</v>
      </c>
      <c r="P515" s="6">
        <v>871.2202048481754</v>
      </c>
      <c r="Q515" s="6">
        <v>871.2202048481754</v>
      </c>
      <c r="R515" s="6">
        <v>60.39482063301759</v>
      </c>
      <c r="S515" s="6">
        <v>60.482445533518145</v>
      </c>
      <c r="T515" s="6">
        <v>23.298629479536075</v>
      </c>
      <c r="U515" s="6">
        <v>23.336004579035517</v>
      </c>
      <c r="V515" s="6">
        <v>40.6197679377331</v>
      </c>
      <c r="W515" s="6">
        <v>40.68896168752782</v>
      </c>
      <c r="X515" s="6">
        <v>42.22604362679796</v>
      </c>
      <c r="Y515" s="6">
        <v>42.28184987700324</v>
      </c>
    </row>
    <row r="516" spans="12:25" ht="12.75">
      <c r="L516" s="6"/>
      <c r="M516" s="6">
        <v>15</v>
      </c>
      <c r="N516" s="6">
        <v>340.216</v>
      </c>
      <c r="O516" s="6">
        <v>340.341</v>
      </c>
      <c r="P516" s="6">
        <v>872.3535276146667</v>
      </c>
      <c r="Q516" s="6">
        <v>872.3535276146667</v>
      </c>
      <c r="R516" s="6">
        <v>54.8694915322433</v>
      </c>
      <c r="S516" s="6">
        <v>54.95424331389981</v>
      </c>
      <c r="T516" s="6">
        <v>24.78338646578126</v>
      </c>
      <c r="U516" s="6">
        <v>24.823634684124745</v>
      </c>
      <c r="V516" s="6">
        <v>36.04005730518866</v>
      </c>
      <c r="W516" s="6">
        <v>36.10561772772244</v>
      </c>
      <c r="X516" s="6">
        <v>44.70602877358912</v>
      </c>
      <c r="Y516" s="6">
        <v>44.76546835105534</v>
      </c>
    </row>
    <row r="517" spans="12:25" ht="12.75">
      <c r="L517" s="6"/>
      <c r="M517" s="6">
        <v>30</v>
      </c>
      <c r="N517" s="6">
        <v>326.148</v>
      </c>
      <c r="O517" s="6">
        <v>326.273</v>
      </c>
      <c r="P517" s="6">
        <v>873.4883246588272</v>
      </c>
      <c r="Q517" s="6">
        <v>873.4883246588272</v>
      </c>
      <c r="R517" s="6">
        <v>44.72981505964073</v>
      </c>
      <c r="S517" s="6">
        <v>44.80774692015486</v>
      </c>
      <c r="T517" s="6">
        <v>29.108373465515577</v>
      </c>
      <c r="U517" s="6">
        <v>29.155441605001467</v>
      </c>
      <c r="V517" s="6">
        <v>28.11087353537775</v>
      </c>
      <c r="W517" s="6">
        <v>28.16865628606446</v>
      </c>
      <c r="X517" s="6">
        <v>51.29098614959533</v>
      </c>
      <c r="Y517" s="6">
        <v>51.358203398908614</v>
      </c>
    </row>
    <row r="518" spans="12:25" ht="12.75">
      <c r="L518" s="6"/>
      <c r="M518" s="6">
        <v>45</v>
      </c>
      <c r="N518" s="6">
        <v>321.571</v>
      </c>
      <c r="O518" s="6">
        <v>321.696</v>
      </c>
      <c r="P518" s="6">
        <v>874.6245978984642</v>
      </c>
      <c r="Q518" s="6">
        <v>874.6245978984642</v>
      </c>
      <c r="R518" s="6">
        <v>40.930654336016886</v>
      </c>
      <c r="S518" s="6">
        <v>41.005994824822984</v>
      </c>
      <c r="T518" s="6">
        <v>30.28762963316586</v>
      </c>
      <c r="U518" s="6">
        <v>30.337289144359733</v>
      </c>
      <c r="V518" s="6">
        <v>25.088025733979084</v>
      </c>
      <c r="W518" s="6">
        <v>25.14267459513285</v>
      </c>
      <c r="X518" s="6">
        <v>53.296513754518564</v>
      </c>
      <c r="Y518" s="6">
        <v>53.36686489336479</v>
      </c>
    </row>
    <row r="519" spans="12:25" ht="12.75">
      <c r="L519" s="6"/>
      <c r="M519" s="6">
        <v>60</v>
      </c>
      <c r="N519" s="6">
        <v>312.82</v>
      </c>
      <c r="O519" s="6">
        <v>312.945</v>
      </c>
      <c r="P519" s="6">
        <v>875.76234925388</v>
      </c>
      <c r="Q519" s="6">
        <v>875.76234925388</v>
      </c>
      <c r="R519" s="6">
        <v>34.8441033117116</v>
      </c>
      <c r="S519" s="6">
        <v>34.91429870304621</v>
      </c>
      <c r="T519" s="6">
        <v>33.351467326648</v>
      </c>
      <c r="U519" s="6">
        <v>33.40627193531339</v>
      </c>
      <c r="V519" s="6">
        <v>20.51871217137077</v>
      </c>
      <c r="W519" s="6">
        <v>20.56774579724453</v>
      </c>
      <c r="X519" s="6">
        <v>57.92768549879657</v>
      </c>
      <c r="Y519" s="6">
        <v>58.0036518729228</v>
      </c>
    </row>
    <row r="520" spans="12:25" ht="12.75">
      <c r="L520" s="6"/>
      <c r="M520" s="6">
        <v>75</v>
      </c>
      <c r="N520" s="6">
        <v>307.127</v>
      </c>
      <c r="O520" s="6">
        <v>307.252</v>
      </c>
      <c r="P520" s="6">
        <v>876.9015806478744</v>
      </c>
      <c r="Q520" s="6">
        <v>876.9015806478744</v>
      </c>
      <c r="R520" s="6">
        <v>30.74239236405438</v>
      </c>
      <c r="S520" s="6">
        <v>30.808816271124837</v>
      </c>
      <c r="T520" s="6">
        <v>35.344044945924615</v>
      </c>
      <c r="U520" s="6">
        <v>35.40262103885416</v>
      </c>
      <c r="V520" s="6">
        <v>17.47445320337678</v>
      </c>
      <c r="W520" s="6">
        <v>17.519374495414397</v>
      </c>
      <c r="X520" s="6">
        <v>61.028006754564146</v>
      </c>
      <c r="Y520" s="6">
        <v>61.108085462526525</v>
      </c>
    </row>
    <row r="521" spans="12:25" ht="12.75">
      <c r="L521" s="6"/>
      <c r="M521" s="6">
        <v>90</v>
      </c>
      <c r="N521" s="6">
        <v>331.577</v>
      </c>
      <c r="O521" s="6">
        <v>331.702</v>
      </c>
      <c r="P521" s="6">
        <v>878.0422940057488</v>
      </c>
      <c r="Q521" s="6">
        <v>878.0422940057488</v>
      </c>
      <c r="R521" s="6">
        <v>44.06047529446767</v>
      </c>
      <c r="S521" s="6">
        <v>44.140632297685755</v>
      </c>
      <c r="T521" s="6">
        <v>24.631447944174184</v>
      </c>
      <c r="U521" s="6">
        <v>24.676290940956104</v>
      </c>
      <c r="V521" s="6">
        <v>26.550566210850327</v>
      </c>
      <c r="W521" s="6">
        <v>26.608657002302248</v>
      </c>
      <c r="X521" s="6">
        <v>46.12357460460178</v>
      </c>
      <c r="Y521" s="6">
        <v>46.19048381314986</v>
      </c>
    </row>
    <row r="522" spans="12:25" ht="12.75">
      <c r="L522" s="6"/>
      <c r="M522" s="6">
        <v>105</v>
      </c>
      <c r="N522" s="6">
        <v>310.374</v>
      </c>
      <c r="O522" s="6">
        <v>310.499</v>
      </c>
      <c r="P522" s="6">
        <v>879.184491255309</v>
      </c>
      <c r="Q522" s="6">
        <v>879.184491255309</v>
      </c>
      <c r="R522" s="6">
        <v>30.44068662721756</v>
      </c>
      <c r="S522" s="6">
        <v>30.508164165194636</v>
      </c>
      <c r="T522" s="6">
        <v>32.608094389304505</v>
      </c>
      <c r="U522" s="6">
        <v>32.66561685132743</v>
      </c>
      <c r="V522" s="6">
        <v>16.80714165541828</v>
      </c>
      <c r="W522" s="6">
        <v>16.851944628062217</v>
      </c>
      <c r="X522" s="6">
        <v>58.026741130185805</v>
      </c>
      <c r="Y522" s="6">
        <v>58.106938157541855</v>
      </c>
    </row>
    <row r="523" spans="12:25" ht="12.75">
      <c r="L523" s="6"/>
      <c r="M523" s="6">
        <v>120</v>
      </c>
      <c r="N523" s="6">
        <v>303.324</v>
      </c>
      <c r="O523" s="6">
        <v>303.449</v>
      </c>
      <c r="P523" s="6">
        <v>880.3281743268687</v>
      </c>
      <c r="Q523" s="6">
        <v>880.3281743268687</v>
      </c>
      <c r="R523" s="6">
        <v>25.73889663428879</v>
      </c>
      <c r="S523" s="6">
        <v>25.801274929167906</v>
      </c>
      <c r="T523" s="6">
        <v>35.35784802316567</v>
      </c>
      <c r="U523" s="6">
        <v>35.42046972828656</v>
      </c>
      <c r="V523" s="6">
        <v>13.51269665809431</v>
      </c>
      <c r="W523" s="6">
        <v>13.552211870502317</v>
      </c>
      <c r="X523" s="6">
        <v>62.23448160124978</v>
      </c>
      <c r="Y523" s="6">
        <v>62.31996638884178</v>
      </c>
    </row>
    <row r="524" spans="12:25" ht="12.75">
      <c r="L524" s="6"/>
      <c r="M524" s="6">
        <v>135</v>
      </c>
      <c r="N524" s="6">
        <v>303.398</v>
      </c>
      <c r="O524" s="6">
        <v>303.523</v>
      </c>
      <c r="P524" s="6">
        <v>881.4733451532526</v>
      </c>
      <c r="Q524" s="6">
        <v>881.4733451532526</v>
      </c>
      <c r="R524" s="6">
        <v>24.718797275995453</v>
      </c>
      <c r="S524" s="6">
        <v>24.780578030437304</v>
      </c>
      <c r="T524" s="6">
        <v>34.67032297381598</v>
      </c>
      <c r="U524" s="6">
        <v>34.73354221937413</v>
      </c>
      <c r="V524" s="6">
        <v>12.638242342273665</v>
      </c>
      <c r="W524" s="6">
        <v>12.676580969909452</v>
      </c>
      <c r="X524" s="6">
        <v>61.74291903121045</v>
      </c>
      <c r="Y524" s="6">
        <v>61.829580403574646</v>
      </c>
    </row>
    <row r="525" spans="12:25" ht="12.75">
      <c r="L525" s="6"/>
      <c r="M525" s="6">
        <v>150</v>
      </c>
      <c r="N525" s="6">
        <v>309.382</v>
      </c>
      <c r="O525" s="6">
        <v>309.507</v>
      </c>
      <c r="P525" s="6">
        <v>882.6200056697995</v>
      </c>
      <c r="Q525" s="6">
        <v>882.6200056697995</v>
      </c>
      <c r="R525" s="6">
        <v>26.650269588786617</v>
      </c>
      <c r="S525" s="6">
        <v>26.715547527808056</v>
      </c>
      <c r="T525" s="6">
        <v>31.028993988181256</v>
      </c>
      <c r="U525" s="6">
        <v>31.088716049159817</v>
      </c>
      <c r="V525" s="6">
        <v>13.589475054891711</v>
      </c>
      <c r="W525" s="6">
        <v>13.630220789115384</v>
      </c>
      <c r="X525" s="6">
        <v>57.171223057035235</v>
      </c>
      <c r="Y525" s="6">
        <v>57.25547732281156</v>
      </c>
    </row>
    <row r="526" spans="12:25" ht="12.75">
      <c r="L526" s="6"/>
      <c r="M526" s="6">
        <v>165</v>
      </c>
      <c r="N526" s="6">
        <v>300.949</v>
      </c>
      <c r="O526" s="6">
        <v>301.074</v>
      </c>
      <c r="P526" s="6">
        <v>883.7681578143662</v>
      </c>
      <c r="Q526" s="6">
        <v>883.7681578143662</v>
      </c>
      <c r="R526" s="6">
        <v>21.355757584521587</v>
      </c>
      <c r="S526" s="6">
        <v>21.414314279181742</v>
      </c>
      <c r="T526" s="6">
        <v>34.5689926131786</v>
      </c>
      <c r="U526" s="6">
        <v>34.635435918518446</v>
      </c>
      <c r="V526" s="6">
        <v>10.128480781576188</v>
      </c>
      <c r="W526" s="6">
        <v>10.162604636930533</v>
      </c>
      <c r="X526" s="6">
        <v>62.59586776267701</v>
      </c>
      <c r="Y526" s="6">
        <v>62.686743907322665</v>
      </c>
    </row>
    <row r="527" spans="12:25" ht="12.75">
      <c r="L527" s="6"/>
      <c r="M527" s="6">
        <v>180</v>
      </c>
      <c r="N527" s="6">
        <v>317.417</v>
      </c>
      <c r="O527" s="6">
        <v>317.542</v>
      </c>
      <c r="P527" s="6">
        <v>884.9178035273299</v>
      </c>
      <c r="Q527" s="6">
        <v>884.9178035273299</v>
      </c>
      <c r="R527" s="6">
        <v>28.626742160848032</v>
      </c>
      <c r="S527" s="6">
        <v>28.696679762957093</v>
      </c>
      <c r="T527" s="6">
        <v>25.79212101711885</v>
      </c>
      <c r="U527" s="6">
        <v>25.847183415009788</v>
      </c>
      <c r="V527" s="6">
        <v>14.215916936133093</v>
      </c>
      <c r="W527" s="6">
        <v>14.259233106181389</v>
      </c>
      <c r="X527" s="6">
        <v>50.68435451711337</v>
      </c>
      <c r="Y527" s="6">
        <v>50.766038347065056</v>
      </c>
    </row>
    <row r="528" spans="12:25" ht="12.75">
      <c r="L528" s="6"/>
      <c r="M528" s="6">
        <v>195</v>
      </c>
      <c r="N528" s="6">
        <v>314.102</v>
      </c>
      <c r="O528" s="6">
        <v>314.227</v>
      </c>
      <c r="P528" s="6">
        <v>886.0689447515921</v>
      </c>
      <c r="Q528" s="6">
        <v>886.0689447515921</v>
      </c>
      <c r="R528" s="6">
        <v>25.560653307380214</v>
      </c>
      <c r="S528" s="6">
        <v>25.627655432353762</v>
      </c>
      <c r="T528" s="6">
        <v>26.447391344031004</v>
      </c>
      <c r="U528" s="6">
        <v>26.505389219057456</v>
      </c>
      <c r="V528" s="6">
        <v>12.025826116150917</v>
      </c>
      <c r="W528" s="6">
        <v>12.065445252753616</v>
      </c>
      <c r="X528" s="6">
        <v>52.266023153390464</v>
      </c>
      <c r="Y528" s="6">
        <v>52.35140401678776</v>
      </c>
    </row>
    <row r="529" spans="12:25" ht="12.75">
      <c r="L529" s="6"/>
      <c r="M529" s="6">
        <v>210</v>
      </c>
      <c r="N529" s="6">
        <v>323.003</v>
      </c>
      <c r="O529" s="6">
        <v>323.128</v>
      </c>
      <c r="P529" s="6">
        <v>887.2215834325818</v>
      </c>
      <c r="Q529" s="6">
        <v>887.2215834325818</v>
      </c>
      <c r="R529" s="6">
        <v>29.252636823595598</v>
      </c>
      <c r="S529" s="6">
        <v>29.32598262670567</v>
      </c>
      <c r="T529" s="6">
        <v>21.654545624957027</v>
      </c>
      <c r="U529" s="6">
        <v>21.706199821846955</v>
      </c>
      <c r="V529" s="6">
        <v>13.860431527437205</v>
      </c>
      <c r="W529" s="6">
        <v>13.904771743333498</v>
      </c>
      <c r="X529" s="6">
        <v>45.66540511636626</v>
      </c>
      <c r="Y529" s="6">
        <v>45.74606490046998</v>
      </c>
    </row>
    <row r="530" spans="12:25" ht="12.75">
      <c r="L530" s="6"/>
      <c r="M530" s="6">
        <v>225</v>
      </c>
      <c r="N530" s="6">
        <v>309.901</v>
      </c>
      <c r="O530" s="6">
        <v>310.026</v>
      </c>
      <c r="P530" s="6">
        <v>888.3757215182588</v>
      </c>
      <c r="Q530" s="6">
        <v>888.3757215182588</v>
      </c>
      <c r="R530" s="6">
        <v>20.784210427930468</v>
      </c>
      <c r="S530" s="6">
        <v>20.846485212774493</v>
      </c>
      <c r="T530" s="6">
        <v>26.687408419266486</v>
      </c>
      <c r="U530" s="6">
        <v>26.75013363442246</v>
      </c>
      <c r="V530" s="6">
        <v>8.654538322337437</v>
      </c>
      <c r="W530" s="6">
        <v>8.687773489566329</v>
      </c>
      <c r="X530" s="6">
        <v>54.01206209686983</v>
      </c>
      <c r="Y530" s="6">
        <v>54.10382692964095</v>
      </c>
    </row>
    <row r="531" spans="12:25" ht="12.75">
      <c r="L531" s="6"/>
      <c r="M531" s="6">
        <v>240</v>
      </c>
      <c r="N531" s="6">
        <v>346.571</v>
      </c>
      <c r="O531" s="6">
        <v>346.696</v>
      </c>
      <c r="P531" s="6">
        <v>889.5313609591166</v>
      </c>
      <c r="Q531" s="6">
        <v>889.5313609591166</v>
      </c>
      <c r="R531" s="6">
        <v>41.907651534251634</v>
      </c>
      <c r="S531" s="6">
        <v>41.99833406147684</v>
      </c>
      <c r="T531" s="6">
        <v>11.58015129138495</v>
      </c>
      <c r="U531" s="6">
        <v>11.614468764159716</v>
      </c>
      <c r="V531" s="6">
        <v>20.832347897671426</v>
      </c>
      <c r="W531" s="6">
        <v>20.89209761300318</v>
      </c>
      <c r="X531" s="6">
        <v>30.008641996649793</v>
      </c>
      <c r="Y531" s="6">
        <v>30.073892281318038</v>
      </c>
    </row>
    <row r="532" spans="12:25" ht="12.75">
      <c r="L532" s="6"/>
      <c r="M532" s="6">
        <v>255</v>
      </c>
      <c r="N532" s="6">
        <v>344.419</v>
      </c>
      <c r="O532" s="6">
        <v>344.544</v>
      </c>
      <c r="P532" s="6">
        <v>890.688503708186</v>
      </c>
      <c r="Q532" s="6">
        <v>890.688503708186</v>
      </c>
      <c r="R532" s="6">
        <v>38.88904338779007</v>
      </c>
      <c r="S532" s="6">
        <v>38.9789457172395</v>
      </c>
      <c r="T532" s="6">
        <v>11.12419148015013</v>
      </c>
      <c r="U532" s="6">
        <v>11.159289150700717</v>
      </c>
      <c r="V532" s="6">
        <v>18.231454008997975</v>
      </c>
      <c r="W532" s="6">
        <v>18.288305640344205</v>
      </c>
      <c r="X532" s="6">
        <v>30.01970712361866</v>
      </c>
      <c r="Y532" s="6">
        <v>30.08785549227243</v>
      </c>
    </row>
    <row r="533" spans="12:25" ht="12.75">
      <c r="L533" s="6"/>
      <c r="M533" s="6">
        <v>270</v>
      </c>
      <c r="N533" s="6">
        <v>316.091</v>
      </c>
      <c r="O533" s="6">
        <v>316.216</v>
      </c>
      <c r="P533" s="6">
        <v>891.8471517210388</v>
      </c>
      <c r="Q533" s="6">
        <v>891.8471517210388</v>
      </c>
      <c r="R533" s="6">
        <v>19.520968931667994</v>
      </c>
      <c r="S533" s="6">
        <v>19.58648387615596</v>
      </c>
      <c r="T533" s="6">
        <v>20.47169337696976</v>
      </c>
      <c r="U533" s="6">
        <v>20.531178432481795</v>
      </c>
      <c r="V533" s="6">
        <v>6.835101955668861</v>
      </c>
      <c r="W533" s="6">
        <v>6.86607707630155</v>
      </c>
      <c r="X533" s="6">
        <v>47.388937764717056</v>
      </c>
      <c r="Y533" s="6">
        <v>47.48296264408435</v>
      </c>
    </row>
    <row r="534" spans="12:25" ht="12.75">
      <c r="L534" s="6"/>
      <c r="M534" s="6">
        <v>285</v>
      </c>
      <c r="N534" s="6">
        <v>300.775</v>
      </c>
      <c r="O534" s="6">
        <v>300.9</v>
      </c>
      <c r="P534" s="6">
        <v>893.0073069557902</v>
      </c>
      <c r="Q534" s="6">
        <v>893.0073069557902</v>
      </c>
      <c r="R534" s="6">
        <v>10.953663670529291</v>
      </c>
      <c r="S534" s="6">
        <v>11.001729900518631</v>
      </c>
      <c r="T534" s="6">
        <v>27.615439040355188</v>
      </c>
      <c r="U534" s="6">
        <v>27.692372810365836</v>
      </c>
      <c r="V534" s="6">
        <v>2.868561289752016</v>
      </c>
      <c r="W534" s="6">
        <v>2.8856557613701095</v>
      </c>
      <c r="X534" s="6">
        <v>59.188578543686205</v>
      </c>
      <c r="Y534" s="6">
        <v>59.29648407206811</v>
      </c>
    </row>
    <row r="535" spans="12:25" ht="12.75">
      <c r="L535" s="6"/>
      <c r="M535" s="6">
        <v>300</v>
      </c>
      <c r="N535" s="6">
        <v>322.055</v>
      </c>
      <c r="O535" s="6">
        <v>322.18</v>
      </c>
      <c r="P535" s="6">
        <v>894.1689713731029</v>
      </c>
      <c r="Q535" s="6">
        <v>894.1689713731029</v>
      </c>
      <c r="R535" s="6">
        <v>19.257522901852578</v>
      </c>
      <c r="S535" s="6">
        <v>19.328196449404242</v>
      </c>
      <c r="T535" s="6">
        <v>15.074941826507496</v>
      </c>
      <c r="U535" s="6">
        <v>15.129268278955829</v>
      </c>
      <c r="V535" s="6">
        <v>5.644578390456852</v>
      </c>
      <c r="W535" s="6">
        <v>5.674311241967232</v>
      </c>
      <c r="X535" s="6">
        <v>41.161899791208384</v>
      </c>
      <c r="Y535" s="6">
        <v>41.25716693969799</v>
      </c>
    </row>
    <row r="536" spans="12:25" ht="12.75">
      <c r="L536" s="6"/>
      <c r="M536" s="6">
        <v>315</v>
      </c>
      <c r="N536" s="6">
        <v>344.55</v>
      </c>
      <c r="O536" s="6">
        <v>344.675</v>
      </c>
      <c r="P536" s="6">
        <v>895.3321469361902</v>
      </c>
      <c r="Q536" s="6">
        <v>895.3321469361902</v>
      </c>
      <c r="R536" s="6">
        <v>32.28365404954247</v>
      </c>
      <c r="S536" s="6">
        <v>32.37921493989583</v>
      </c>
      <c r="T536" s="6">
        <v>6.04453385054116</v>
      </c>
      <c r="U536" s="6">
        <v>6.073972960187826</v>
      </c>
      <c r="V536" s="6">
        <v>10.882364551391715</v>
      </c>
      <c r="W536" s="6">
        <v>10.932009760983718</v>
      </c>
      <c r="X536" s="6">
        <v>24.389868535459712</v>
      </c>
      <c r="Y536" s="6">
        <v>24.46522332586771</v>
      </c>
    </row>
    <row r="537" spans="12:25" ht="12.75">
      <c r="L537" s="6"/>
      <c r="M537" s="6">
        <v>330</v>
      </c>
      <c r="N537" s="6">
        <v>357.134</v>
      </c>
      <c r="O537" s="6">
        <v>357.259</v>
      </c>
      <c r="P537" s="6">
        <v>896.4968356108187</v>
      </c>
      <c r="Q537" s="6">
        <v>896.4968356108187</v>
      </c>
      <c r="R537" s="6">
        <v>40.8122619371096</v>
      </c>
      <c r="S537" s="6">
        <v>40.92156665596594</v>
      </c>
      <c r="T537" s="6">
        <v>2.4169970953681275</v>
      </c>
      <c r="U537" s="6">
        <v>2.432692376511802</v>
      </c>
      <c r="V537" s="6">
        <v>14.10130631077538</v>
      </c>
      <c r="W537" s="6">
        <v>14.164518004354653</v>
      </c>
      <c r="X537" s="6">
        <v>15.50425224868207</v>
      </c>
      <c r="Y537" s="6">
        <v>15.566040555102797</v>
      </c>
    </row>
    <row r="538" spans="12:25" ht="12.75">
      <c r="L538" s="6"/>
      <c r="M538" s="6">
        <v>345</v>
      </c>
      <c r="N538" s="6">
        <v>352.294</v>
      </c>
      <c r="O538" s="6">
        <v>352.419</v>
      </c>
      <c r="P538" s="6">
        <v>897.6630393653128</v>
      </c>
      <c r="Q538" s="6">
        <v>897.6630393653128</v>
      </c>
      <c r="R538" s="6">
        <v>34.842671345621746</v>
      </c>
      <c r="S538" s="6">
        <v>34.95348653064565</v>
      </c>
      <c r="T538" s="6">
        <v>1.7035671938679415</v>
      </c>
      <c r="U538" s="6">
        <v>1.717752008844042</v>
      </c>
      <c r="V538" s="6">
        <v>8.952634365956602</v>
      </c>
      <c r="W538" s="6">
        <v>9.006213622128847</v>
      </c>
      <c r="X538" s="6">
        <v>15.652429368253955</v>
      </c>
      <c r="Y538" s="6">
        <v>15.72385011208171</v>
      </c>
    </row>
    <row r="539" spans="12:25" ht="12.75">
      <c r="L539" s="6"/>
      <c r="M539" s="6">
        <v>360</v>
      </c>
      <c r="N539" s="6">
        <v>346.868</v>
      </c>
      <c r="O539" s="6">
        <v>346.993</v>
      </c>
      <c r="P539" s="6">
        <v>898.830760170557</v>
      </c>
      <c r="Q539" s="6">
        <v>898.830760170557</v>
      </c>
      <c r="R539" s="6">
        <v>28.07366968305646</v>
      </c>
      <c r="S539" s="6">
        <v>28.1885449033806</v>
      </c>
      <c r="T539" s="6">
        <v>0.7798151862453333</v>
      </c>
      <c r="U539" s="6">
        <v>0.7899399659211749</v>
      </c>
      <c r="V539" s="6">
        <v>3.5867447817781883</v>
      </c>
      <c r="W539" s="6">
        <v>3.622514648556291</v>
      </c>
      <c r="X539" s="6">
        <v>16.161818716779152</v>
      </c>
      <c r="Y539" s="6">
        <v>16.251048850001066</v>
      </c>
    </row>
    <row r="540" spans="12:25" ht="12.75">
      <c r="L540" s="6"/>
      <c r="M540" s="6">
        <v>375</v>
      </c>
      <c r="N540" s="6">
        <v>328.375</v>
      </c>
      <c r="O540" s="6">
        <v>328.5</v>
      </c>
      <c r="P540" s="6">
        <v>900</v>
      </c>
      <c r="Q540" s="6">
        <v>900</v>
      </c>
      <c r="R540" s="6">
        <v>8.375</v>
      </c>
      <c r="S540" s="6">
        <v>8.5</v>
      </c>
      <c r="T540" s="6">
        <v>0</v>
      </c>
      <c r="U540" s="6">
        <v>0</v>
      </c>
      <c r="V540" s="6">
        <v>0</v>
      </c>
      <c r="W540" s="6">
        <v>0</v>
      </c>
      <c r="X540" s="6">
        <v>31.5</v>
      </c>
      <c r="Y540" s="6">
        <v>31.625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E476"/>
  <sheetViews>
    <sheetView zoomScalePageLayoutView="0" workbookViewId="0" topLeftCell="A1">
      <selection activeCell="B21" sqref="B21:C26"/>
    </sheetView>
  </sheetViews>
  <sheetFormatPr defaultColWidth="9.140625" defaultRowHeight="12.75"/>
  <cols>
    <col min="1" max="1" width="26.140625" style="0" customWidth="1"/>
    <col min="12" max="12" width="15.7109375" style="0" customWidth="1"/>
  </cols>
  <sheetData>
    <row r="1" spans="1:15" ht="12.75">
      <c r="A1" s="1" t="s">
        <v>0</v>
      </c>
      <c r="B1" s="1">
        <v>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/>
      <c r="K1" s="2"/>
      <c r="L1" s="2"/>
      <c r="M1" s="2"/>
      <c r="N1" t="s">
        <v>86</v>
      </c>
      <c r="O1" t="s">
        <v>87</v>
      </c>
    </row>
    <row r="2" spans="1:15" ht="12.75">
      <c r="A2" s="1" t="s">
        <v>8</v>
      </c>
      <c r="B2" s="1">
        <v>19</v>
      </c>
      <c r="C2" s="2" t="s">
        <v>9</v>
      </c>
      <c r="D2" s="2" t="s">
        <v>10</v>
      </c>
      <c r="E2" s="2" t="s">
        <v>10</v>
      </c>
      <c r="F2" s="2" t="s">
        <v>10</v>
      </c>
      <c r="G2" s="2" t="s">
        <v>10</v>
      </c>
      <c r="H2" s="2" t="s">
        <v>10</v>
      </c>
      <c r="I2" s="2" t="s">
        <v>10</v>
      </c>
      <c r="J2" s="2"/>
      <c r="K2" s="2"/>
      <c r="L2" s="2"/>
      <c r="M2" s="2"/>
      <c r="N2">
        <v>45</v>
      </c>
      <c r="O2">
        <v>0</v>
      </c>
    </row>
    <row r="3" spans="1:15" ht="12.75">
      <c r="A3" s="1" t="s">
        <v>11</v>
      </c>
      <c r="B3" s="1">
        <v>1</v>
      </c>
      <c r="C3" s="2" t="s">
        <v>12</v>
      </c>
      <c r="D3" s="2" t="s">
        <v>13</v>
      </c>
      <c r="E3" s="2" t="s">
        <v>13</v>
      </c>
      <c r="F3" s="2" t="s">
        <v>13</v>
      </c>
      <c r="G3" s="2" t="s">
        <v>13</v>
      </c>
      <c r="H3" s="2" t="s">
        <v>14</v>
      </c>
      <c r="I3" s="2" t="s">
        <v>14</v>
      </c>
      <c r="J3" s="2"/>
      <c r="K3" s="2"/>
      <c r="L3" s="2"/>
      <c r="M3" s="2"/>
      <c r="O3">
        <v>1</v>
      </c>
    </row>
    <row r="4" spans="1:15" ht="12.75">
      <c r="A4" s="1" t="s">
        <v>15</v>
      </c>
      <c r="B4" s="1">
        <f>+$O$14*$N$2</f>
        <v>540</v>
      </c>
      <c r="C4" s="2" t="s">
        <v>16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/>
      <c r="K4" s="2"/>
      <c r="L4" s="2"/>
      <c r="M4" s="2"/>
      <c r="O4">
        <v>2</v>
      </c>
    </row>
    <row r="5" spans="1:15" ht="12.75">
      <c r="A5" s="1" t="s">
        <v>17</v>
      </c>
      <c r="B5" s="1">
        <v>60</v>
      </c>
      <c r="C5" s="2" t="s">
        <v>18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/>
      <c r="K5" s="2"/>
      <c r="L5" s="2"/>
      <c r="M5" s="2"/>
      <c r="O5">
        <v>3</v>
      </c>
    </row>
    <row r="6" spans="1:15" ht="12.75">
      <c r="A6" s="1" t="s">
        <v>19</v>
      </c>
      <c r="B6" s="1">
        <v>2</v>
      </c>
      <c r="C6" s="2" t="s">
        <v>20</v>
      </c>
      <c r="D6" s="2" t="s">
        <v>21</v>
      </c>
      <c r="E6" s="2" t="s">
        <v>21</v>
      </c>
      <c r="F6" s="2" t="s">
        <v>21</v>
      </c>
      <c r="G6" s="2" t="s">
        <v>21</v>
      </c>
      <c r="H6" s="2" t="s">
        <v>21</v>
      </c>
      <c r="I6" s="2" t="s">
        <v>21</v>
      </c>
      <c r="J6" s="2"/>
      <c r="K6" s="2"/>
      <c r="L6" s="2"/>
      <c r="M6" s="2"/>
      <c r="O6">
        <v>4</v>
      </c>
    </row>
    <row r="7" spans="1:15" ht="12.75">
      <c r="A7" s="1" t="s">
        <v>22</v>
      </c>
      <c r="B7" s="1">
        <v>1</v>
      </c>
      <c r="C7" s="2" t="s">
        <v>23</v>
      </c>
      <c r="D7" s="2" t="s">
        <v>24</v>
      </c>
      <c r="E7" s="2" t="s">
        <v>24</v>
      </c>
      <c r="F7" s="2" t="s">
        <v>24</v>
      </c>
      <c r="G7" s="2" t="s">
        <v>24</v>
      </c>
      <c r="H7" s="2" t="s">
        <v>24</v>
      </c>
      <c r="I7" s="2" t="s">
        <v>24</v>
      </c>
      <c r="J7" s="2"/>
      <c r="K7" s="2"/>
      <c r="L7" s="2"/>
      <c r="M7" s="2"/>
      <c r="O7">
        <v>5</v>
      </c>
    </row>
    <row r="8" spans="1:15" ht="12.75">
      <c r="A8" s="1" t="s">
        <v>25</v>
      </c>
      <c r="B8" s="1">
        <v>1</v>
      </c>
      <c r="C8" s="2" t="s">
        <v>26</v>
      </c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/>
      <c r="K8" s="2"/>
      <c r="L8" s="2"/>
      <c r="M8" s="2"/>
      <c r="O8">
        <v>6</v>
      </c>
    </row>
    <row r="9" spans="1:15" ht="12.75">
      <c r="A9" s="1" t="s">
        <v>28</v>
      </c>
      <c r="B9" s="3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O9">
        <v>7</v>
      </c>
    </row>
    <row r="10" spans="1:15" ht="12.75">
      <c r="A10" s="1" t="s">
        <v>29</v>
      </c>
      <c r="B10" s="1">
        <v>475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>
        <v>8</v>
      </c>
    </row>
    <row r="11" spans="1:15" ht="12.75">
      <c r="A11" s="1" t="s">
        <v>30</v>
      </c>
      <c r="B11" s="1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>
        <v>9</v>
      </c>
    </row>
    <row r="12" spans="1:15" ht="12.75">
      <c r="A12" s="1" t="s">
        <v>31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>
        <v>10</v>
      </c>
    </row>
    <row r="13" spans="1:15" ht="12.75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>
        <v>11</v>
      </c>
    </row>
    <row r="14" spans="1:15" ht="12.75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>
        <v>12</v>
      </c>
    </row>
    <row r="15" spans="1:13" ht="12.75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6" ht="12.75">
      <c r="A17" s="1" t="s">
        <v>32</v>
      </c>
      <c r="B17" s="1" t="s">
        <v>27</v>
      </c>
      <c r="C17" s="2"/>
      <c r="D17" s="2"/>
      <c r="E17" s="2"/>
      <c r="F17" s="2"/>
      <c r="G17" s="2" t="s">
        <v>32</v>
      </c>
      <c r="H17" s="2" t="s">
        <v>27</v>
      </c>
      <c r="I17" s="2"/>
      <c r="J17" s="2"/>
      <c r="K17" s="2"/>
      <c r="L17" s="2"/>
      <c r="M17" s="2"/>
      <c r="O17" t="s">
        <v>85</v>
      </c>
      <c r="P17" t="s">
        <v>89</v>
      </c>
    </row>
    <row r="18" spans="1:16" ht="12.7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>
        <v>1200</v>
      </c>
      <c r="P18">
        <v>0.0325</v>
      </c>
    </row>
    <row r="19" spans="1:13" ht="12.7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31" ht="12.75">
      <c r="A20" s="4" t="s">
        <v>33</v>
      </c>
      <c r="B20" s="4" t="s">
        <v>34</v>
      </c>
      <c r="C20" s="4" t="s">
        <v>35</v>
      </c>
      <c r="D20" s="5" t="s">
        <v>36</v>
      </c>
      <c r="E20" s="5" t="str">
        <f aca="true" t="shared" si="0" ref="E20:J20">D1</f>
        <v>IMB</v>
      </c>
      <c r="F20" s="5" t="str">
        <f t="shared" si="0"/>
        <v>T-Strip</v>
      </c>
      <c r="G20" s="5" t="str">
        <f t="shared" si="0"/>
        <v>Call320</v>
      </c>
      <c r="H20" s="5" t="str">
        <f t="shared" si="0"/>
        <v>Put320</v>
      </c>
      <c r="I20" s="5" t="str">
        <f t="shared" si="0"/>
        <v>Call360</v>
      </c>
      <c r="J20" s="5" t="str">
        <f t="shared" si="0"/>
        <v>Put360</v>
      </c>
      <c r="K20" s="5" t="s">
        <v>37</v>
      </c>
      <c r="L20" s="6" t="s">
        <v>38</v>
      </c>
      <c r="M20" s="6" t="s">
        <v>39</v>
      </c>
      <c r="N20" s="6"/>
      <c r="O20" s="6"/>
      <c r="P20" s="6"/>
      <c r="Q20" s="6"/>
      <c r="R20" s="6"/>
      <c r="S20" s="6"/>
      <c r="T20" s="6"/>
      <c r="U20" s="6"/>
      <c r="AE20" t="s">
        <v>88</v>
      </c>
    </row>
    <row r="21" spans="1:31" ht="12.75">
      <c r="A21" s="4" t="s">
        <v>40</v>
      </c>
      <c r="B21" s="4">
        <v>0</v>
      </c>
      <c r="C21" s="4">
        <v>0</v>
      </c>
      <c r="D21" s="5" t="s">
        <v>41</v>
      </c>
      <c r="E21" s="7">
        <v>360.262</v>
      </c>
      <c r="F21" s="7">
        <v>900</v>
      </c>
      <c r="G21" s="8">
        <f>IF(E21-320&gt;0,+E21-320,0)</f>
        <v>40.262</v>
      </c>
      <c r="H21" s="8">
        <f>IF(320-$E21&gt;0,320-$E21,0)</f>
        <v>0</v>
      </c>
      <c r="I21" s="8">
        <f>IF($E21-360&gt;0,+$E21-360,0)</f>
        <v>0.26200000000000045</v>
      </c>
      <c r="J21" s="8">
        <f>IF(360-$E21&gt;0,360-$E21,0)</f>
        <v>0</v>
      </c>
      <c r="K21" s="5">
        <v>0</v>
      </c>
      <c r="L21" s="6" t="s">
        <v>41</v>
      </c>
      <c r="M21" s="6">
        <f>+$N$2*O$2</f>
        <v>0</v>
      </c>
      <c r="N21" s="6">
        <v>346.826</v>
      </c>
      <c r="O21" s="6">
        <v>347.173</v>
      </c>
      <c r="P21" s="6">
        <f>900*EXP(-(AE21*$P$18))</f>
        <v>871.2202048481754</v>
      </c>
      <c r="Q21" s="6">
        <f>900*EXP(-(AE21*$P$18))</f>
        <v>871.2202048481754</v>
      </c>
      <c r="R21" s="11">
        <f>BlackScholes(1,0.0325,AE21,320,N21,0.3,0)</f>
        <v>60.39482063301759</v>
      </c>
      <c r="S21" s="11">
        <f>BlackScholes(1,0.0325,AE21,320,O21,0.3,0)</f>
        <v>60.63819574452678</v>
      </c>
      <c r="T21" s="11">
        <f>BlackScholes(2,0.0325,AE21,320,O21,0.3,0)</f>
        <v>23.232379690544718</v>
      </c>
      <c r="U21" s="11">
        <f>BlackScholes(2,0.0325,AE21,320,N21,0.3,0)</f>
        <v>23.336004579035517</v>
      </c>
      <c r="AE21">
        <f>+($B$4-M21)/$B$4</f>
        <v>1</v>
      </c>
    </row>
    <row r="22" spans="1:31" ht="12.75">
      <c r="A22" s="4" t="s">
        <v>42</v>
      </c>
      <c r="B22" s="4">
        <v>0</v>
      </c>
      <c r="C22" s="4">
        <v>0</v>
      </c>
      <c r="D22" s="5" t="s">
        <v>43</v>
      </c>
      <c r="E22" s="7">
        <v>319.787</v>
      </c>
      <c r="F22" s="7">
        <v>900</v>
      </c>
      <c r="G22" s="8">
        <f aca="true" t="shared" si="1" ref="G22:G39">IF(E22-320&gt;0,+E22-320,0)</f>
        <v>0</v>
      </c>
      <c r="H22" s="8">
        <f aca="true" t="shared" si="2" ref="H22:H39">IF(320-$E22&gt;0,320-$E22,0)</f>
        <v>0.21300000000002228</v>
      </c>
      <c r="I22" s="8">
        <f aca="true" t="shared" si="3" ref="I22:I39">IF($E22-360&gt;0,+$E22-360,0)</f>
        <v>0</v>
      </c>
      <c r="J22" s="8">
        <f aca="true" t="shared" si="4" ref="J22:J39">IF(360-$E22&gt;0,360-$E22,0)</f>
        <v>40.21300000000002</v>
      </c>
      <c r="K22" s="5">
        <v>0</v>
      </c>
      <c r="L22" s="6"/>
      <c r="M22" s="6">
        <f>+$N$2*O$2</f>
        <v>0</v>
      </c>
      <c r="N22" s="6" t="s">
        <v>44</v>
      </c>
      <c r="O22" s="6">
        <f ca="1">INT($O$18*(RAND()-0.5))</f>
        <v>-459</v>
      </c>
      <c r="P22" s="6" t="s">
        <v>44</v>
      </c>
      <c r="Q22" s="6">
        <v>0</v>
      </c>
      <c r="R22" s="11" t="s">
        <v>44</v>
      </c>
      <c r="S22" s="11">
        <v>0</v>
      </c>
      <c r="T22" s="11" t="s">
        <v>44</v>
      </c>
      <c r="U22" s="11">
        <v>0</v>
      </c>
      <c r="AE22">
        <f aca="true" t="shared" si="5" ref="AE22:AE85">+($B$4-M22)/$B$4</f>
        <v>1</v>
      </c>
    </row>
    <row r="23" spans="1:31" ht="12.75">
      <c r="A23" s="4" t="s">
        <v>45</v>
      </c>
      <c r="B23" s="4">
        <v>113</v>
      </c>
      <c r="C23" s="4">
        <v>45</v>
      </c>
      <c r="D23" s="5" t="s">
        <v>46</v>
      </c>
      <c r="E23" s="7">
        <v>352.534</v>
      </c>
      <c r="F23" s="7">
        <v>900</v>
      </c>
      <c r="G23" s="8">
        <f t="shared" si="1"/>
        <v>32.53399999999999</v>
      </c>
      <c r="H23" s="8">
        <f t="shared" si="2"/>
        <v>0</v>
      </c>
      <c r="I23" s="8">
        <f t="shared" si="3"/>
        <v>0</v>
      </c>
      <c r="J23" s="8">
        <f t="shared" si="4"/>
        <v>7.466000000000008</v>
      </c>
      <c r="K23" s="5">
        <v>0</v>
      </c>
      <c r="L23" s="6"/>
      <c r="M23" s="6">
        <f>+$N$2*O$3</f>
        <v>45</v>
      </c>
      <c r="N23" s="6">
        <v>353.554</v>
      </c>
      <c r="O23" s="6">
        <v>353.908</v>
      </c>
      <c r="P23" s="6">
        <f>900*EXP(-(AE23*$P$18))</f>
        <v>873.5829576865284</v>
      </c>
      <c r="Q23" s="6">
        <f>900*EXP(-(AE23*$P$18))</f>
        <v>873.5829576865284</v>
      </c>
      <c r="R23" s="11">
        <f>BlackScholes(1,0.0325,AE23,320,N23,0.3,0)</f>
        <v>63.15375504475558</v>
      </c>
      <c r="S23" s="11">
        <f>BlackScholes(1,0.0325,AE23,320,O23,0.3,0)</f>
        <v>63.410225066056846</v>
      </c>
      <c r="T23" s="11">
        <f>BlackScholes(2,0.0325,AE23,320,O23,0.3,0)</f>
        <v>20.109498910155825</v>
      </c>
      <c r="U23" s="11">
        <f>BlackScholes(2,0.0325,AE23,320,N23,0.3,0)</f>
        <v>20.2070288888546</v>
      </c>
      <c r="AE23">
        <f t="shared" si="5"/>
        <v>0.9166666666666666</v>
      </c>
    </row>
    <row r="24" spans="1:31" ht="12.75">
      <c r="A24" s="4" t="s">
        <v>47</v>
      </c>
      <c r="B24" s="4">
        <v>0</v>
      </c>
      <c r="C24" s="4">
        <v>0</v>
      </c>
      <c r="D24" s="5" t="s">
        <v>48</v>
      </c>
      <c r="E24" s="7">
        <v>297.476</v>
      </c>
      <c r="F24" s="7">
        <v>900</v>
      </c>
      <c r="G24" s="8">
        <f t="shared" si="1"/>
        <v>0</v>
      </c>
      <c r="H24" s="8">
        <f t="shared" si="2"/>
        <v>22.524</v>
      </c>
      <c r="I24" s="8">
        <f t="shared" si="3"/>
        <v>0</v>
      </c>
      <c r="J24" s="8">
        <f t="shared" si="4"/>
        <v>62.524</v>
      </c>
      <c r="K24" s="5">
        <v>0</v>
      </c>
      <c r="L24" s="6"/>
      <c r="M24" s="6">
        <f>+$N$2*O$3</f>
        <v>45</v>
      </c>
      <c r="N24" s="6" t="s">
        <v>44</v>
      </c>
      <c r="O24" s="6">
        <f ca="1">INT($O$18*(RAND()-0.5))</f>
        <v>286</v>
      </c>
      <c r="P24" s="6" t="s">
        <v>44</v>
      </c>
      <c r="Q24" s="6">
        <v>0</v>
      </c>
      <c r="R24" s="11" t="s">
        <v>44</v>
      </c>
      <c r="S24" s="11">
        <v>0</v>
      </c>
      <c r="T24" s="11" t="s">
        <v>44</v>
      </c>
      <c r="U24" s="11">
        <v>0</v>
      </c>
      <c r="AE24">
        <f t="shared" si="5"/>
        <v>0.9166666666666666</v>
      </c>
    </row>
    <row r="25" spans="1:31" ht="12.75">
      <c r="A25" s="4" t="s">
        <v>49</v>
      </c>
      <c r="B25" s="4">
        <v>-700</v>
      </c>
      <c r="C25" s="4">
        <v>0</v>
      </c>
      <c r="D25" s="5" t="s">
        <v>50</v>
      </c>
      <c r="E25" s="7">
        <v>349.84</v>
      </c>
      <c r="F25" s="7">
        <v>900</v>
      </c>
      <c r="G25" s="8">
        <f t="shared" si="1"/>
        <v>29.839999999999975</v>
      </c>
      <c r="H25" s="8">
        <f t="shared" si="2"/>
        <v>0</v>
      </c>
      <c r="I25" s="8">
        <f t="shared" si="3"/>
        <v>0</v>
      </c>
      <c r="J25" s="8">
        <f t="shared" si="4"/>
        <v>10.160000000000025</v>
      </c>
      <c r="K25" s="5">
        <v>0</v>
      </c>
      <c r="L25" s="6"/>
      <c r="M25" s="6">
        <f>+$N$2*O$4</f>
        <v>90</v>
      </c>
      <c r="N25" s="6">
        <v>356.208</v>
      </c>
      <c r="O25" s="6">
        <v>356.564</v>
      </c>
      <c r="P25" s="6">
        <f>900*EXP(-(AE25*$P$18))</f>
        <v>875.9521183204581</v>
      </c>
      <c r="Q25" s="6">
        <f>900*EXP(-(AE25*$P$18))</f>
        <v>875.9521183204581</v>
      </c>
      <c r="R25" s="11">
        <f>BlackScholes(1,0.0325,AE25,320,N25,0.3,0)</f>
        <v>62.98850607735025</v>
      </c>
      <c r="S25" s="11">
        <f>BlackScholes(1,0.0325,AE25,320,O25,0.3,0)</f>
        <v>63.25028865413396</v>
      </c>
      <c r="T25" s="11">
        <f>BlackScholes(2,0.0325,AE25,320,O25,0.3,0)</f>
        <v>18.135930723630185</v>
      </c>
      <c r="U25" s="11">
        <f>BlackScholes(2,0.0325,AE25,320,N25,0.3,0)</f>
        <v>18.23014814684646</v>
      </c>
      <c r="AE25">
        <f t="shared" si="5"/>
        <v>0.8333333333333334</v>
      </c>
    </row>
    <row r="26" spans="1:31" ht="12.75">
      <c r="A26" s="4" t="s">
        <v>51</v>
      </c>
      <c r="B26" s="4">
        <v>0</v>
      </c>
      <c r="C26" s="4">
        <v>750</v>
      </c>
      <c r="D26" s="5" t="s">
        <v>52</v>
      </c>
      <c r="E26" s="7">
        <v>329.283</v>
      </c>
      <c r="F26" s="7">
        <v>900</v>
      </c>
      <c r="G26" s="8">
        <f t="shared" si="1"/>
        <v>9.283000000000015</v>
      </c>
      <c r="H26" s="8">
        <f t="shared" si="2"/>
        <v>0</v>
      </c>
      <c r="I26" s="8">
        <f t="shared" si="3"/>
        <v>0</v>
      </c>
      <c r="J26" s="8">
        <f t="shared" si="4"/>
        <v>30.716999999999985</v>
      </c>
      <c r="K26" s="5">
        <v>0</v>
      </c>
      <c r="L26" s="6"/>
      <c r="M26" s="6">
        <f>+$N$2*O$4</f>
        <v>90</v>
      </c>
      <c r="N26" s="6" t="s">
        <v>44</v>
      </c>
      <c r="O26" s="6">
        <f ca="1">INT($O$18*(RAND()-0.5))</f>
        <v>-72</v>
      </c>
      <c r="P26" s="6" t="s">
        <v>44</v>
      </c>
      <c r="Q26" s="6">
        <v>0</v>
      </c>
      <c r="R26" s="11" t="s">
        <v>44</v>
      </c>
      <c r="S26" s="11">
        <v>0</v>
      </c>
      <c r="T26" s="11" t="s">
        <v>44</v>
      </c>
      <c r="U26" s="11">
        <v>0</v>
      </c>
      <c r="AE26">
        <f t="shared" si="5"/>
        <v>0.8333333333333334</v>
      </c>
    </row>
    <row r="27" spans="1:31" ht="12.75">
      <c r="A27" s="4" t="s">
        <v>53</v>
      </c>
      <c r="B27" s="4">
        <v>0</v>
      </c>
      <c r="C27" s="4">
        <v>0</v>
      </c>
      <c r="D27" s="5" t="s">
        <v>54</v>
      </c>
      <c r="E27" s="7">
        <v>313.631</v>
      </c>
      <c r="F27" s="7">
        <v>900</v>
      </c>
      <c r="G27" s="8">
        <f t="shared" si="1"/>
        <v>0</v>
      </c>
      <c r="H27" s="8">
        <f t="shared" si="2"/>
        <v>6.369000000000028</v>
      </c>
      <c r="I27" s="8">
        <f t="shared" si="3"/>
        <v>0</v>
      </c>
      <c r="J27" s="8">
        <f t="shared" si="4"/>
        <v>46.36900000000003</v>
      </c>
      <c r="K27" s="5">
        <v>0</v>
      </c>
      <c r="L27" s="6"/>
      <c r="M27" s="6">
        <f>+$N$2*O$5</f>
        <v>135</v>
      </c>
      <c r="N27" s="6">
        <v>354.871</v>
      </c>
      <c r="O27" s="6">
        <v>355.226</v>
      </c>
      <c r="P27" s="6">
        <f>900*EXP(-(AE27*$P$18))</f>
        <v>878.3277041279333</v>
      </c>
      <c r="Q27" s="6">
        <f>900*EXP(-(AE27*$P$18))</f>
        <v>878.3277041279333</v>
      </c>
      <c r="R27" s="11">
        <f>BlackScholes(1,0.0325,AE27,320,N27,0.3,0)</f>
        <v>59.826804278401</v>
      </c>
      <c r="S27" s="11">
        <f>BlackScholes(1,0.0325,AE27,320,O27,0.3,0)</f>
        <v>60.0872342700649</v>
      </c>
      <c r="T27" s="11">
        <f>BlackScholes(2,0.0325,AE27,320,O27,0.3,0)</f>
        <v>17.15552907110785</v>
      </c>
      <c r="U27" s="11">
        <f>BlackScholes(2,0.0325,AE27,320,N27,0.3,0)</f>
        <v>17.25009907944398</v>
      </c>
      <c r="AE27">
        <f t="shared" si="5"/>
        <v>0.75</v>
      </c>
    </row>
    <row r="28" spans="1:31" ht="12.75">
      <c r="A28" s="4" t="s">
        <v>55</v>
      </c>
      <c r="B28" s="4">
        <v>3</v>
      </c>
      <c r="C28" s="4">
        <v>3</v>
      </c>
      <c r="D28" s="5" t="s">
        <v>56</v>
      </c>
      <c r="E28" s="7">
        <v>361.94</v>
      </c>
      <c r="F28" s="7">
        <v>900</v>
      </c>
      <c r="G28" s="8">
        <f t="shared" si="1"/>
        <v>41.94</v>
      </c>
      <c r="H28" s="8">
        <f t="shared" si="2"/>
        <v>0</v>
      </c>
      <c r="I28" s="8">
        <f t="shared" si="3"/>
        <v>1.9399999999999977</v>
      </c>
      <c r="J28" s="8">
        <f t="shared" si="4"/>
        <v>0</v>
      </c>
      <c r="K28" s="5">
        <v>0</v>
      </c>
      <c r="L28" s="6"/>
      <c r="M28" s="6">
        <f>+$N$2*O$5</f>
        <v>135</v>
      </c>
      <c r="N28" s="6" t="s">
        <v>44</v>
      </c>
      <c r="O28" s="6">
        <f ca="1">INT($O$18*(RAND()-0.5))</f>
        <v>-217</v>
      </c>
      <c r="P28" s="6" t="s">
        <v>44</v>
      </c>
      <c r="Q28" s="6">
        <v>0</v>
      </c>
      <c r="R28" s="11" t="s">
        <v>44</v>
      </c>
      <c r="S28" s="11">
        <v>0</v>
      </c>
      <c r="T28" s="11" t="s">
        <v>44</v>
      </c>
      <c r="U28" s="11">
        <v>0</v>
      </c>
      <c r="AE28">
        <f t="shared" si="5"/>
        <v>0.75</v>
      </c>
    </row>
    <row r="29" spans="1:31" ht="12.75">
      <c r="A29" s="4" t="s">
        <v>57</v>
      </c>
      <c r="B29" s="4">
        <v>2</v>
      </c>
      <c r="C29" s="4">
        <v>2</v>
      </c>
      <c r="D29" s="5" t="s">
        <v>58</v>
      </c>
      <c r="E29" s="7">
        <v>328.292</v>
      </c>
      <c r="F29" s="7">
        <v>900</v>
      </c>
      <c r="G29" s="8">
        <f t="shared" si="1"/>
        <v>8.291999999999973</v>
      </c>
      <c r="H29" s="8">
        <f t="shared" si="2"/>
        <v>0</v>
      </c>
      <c r="I29" s="8">
        <f t="shared" si="3"/>
        <v>0</v>
      </c>
      <c r="J29" s="8">
        <f t="shared" si="4"/>
        <v>31.708000000000027</v>
      </c>
      <c r="K29" s="5">
        <v>0</v>
      </c>
      <c r="L29" s="6"/>
      <c r="M29" s="6">
        <f>+$N$2*O$6</f>
        <v>180</v>
      </c>
      <c r="N29" s="6">
        <v>374.158</v>
      </c>
      <c r="O29" s="6">
        <v>374.532</v>
      </c>
      <c r="P29" s="6">
        <f>900*EXP(-(AE29*$P$18))</f>
        <v>880.7097325340512</v>
      </c>
      <c r="Q29" s="6">
        <f>900*EXP(-(AE29*$P$18))</f>
        <v>880.7097325340512</v>
      </c>
      <c r="R29" s="11">
        <f>BlackScholes(1,0.0325,AE29,320,N29,0.3,0)</f>
        <v>72.41365610228685</v>
      </c>
      <c r="S29" s="11">
        <f>BlackScholes(1,0.0325,AE29,320,O29,0.3,0)</f>
        <v>72.71386278572892</v>
      </c>
      <c r="T29" s="11">
        <f>BlackScholes(2,0.0325,AE29,320,O29,0.3,0)</f>
        <v>11.323101020058305</v>
      </c>
      <c r="U29" s="11">
        <f>BlackScholes(2,0.0325,AE29,320,N29,0.3,0)</f>
        <v>11.39689433661618</v>
      </c>
      <c r="AE29">
        <f t="shared" si="5"/>
        <v>0.6666666666666666</v>
      </c>
    </row>
    <row r="30" spans="1:31" ht="12.75">
      <c r="A30" s="4" t="s">
        <v>59</v>
      </c>
      <c r="B30" s="4">
        <v>2</v>
      </c>
      <c r="C30" s="4">
        <v>2</v>
      </c>
      <c r="D30" s="5" t="s">
        <v>60</v>
      </c>
      <c r="E30" s="7">
        <v>323.79</v>
      </c>
      <c r="F30" s="7">
        <v>900</v>
      </c>
      <c r="G30" s="8">
        <f t="shared" si="1"/>
        <v>3.7900000000000205</v>
      </c>
      <c r="H30" s="8">
        <f t="shared" si="2"/>
        <v>0</v>
      </c>
      <c r="I30" s="8">
        <f t="shared" si="3"/>
        <v>0</v>
      </c>
      <c r="J30" s="8">
        <f t="shared" si="4"/>
        <v>36.20999999999998</v>
      </c>
      <c r="K30" s="5">
        <v>0</v>
      </c>
      <c r="L30" s="6"/>
      <c r="M30" s="6">
        <f>+$N$2*O$6</f>
        <v>180</v>
      </c>
      <c r="N30" s="6" t="s">
        <v>44</v>
      </c>
      <c r="O30" s="6">
        <f ca="1">INT($O$18*(RAND()-0.5))</f>
        <v>-423</v>
      </c>
      <c r="P30" s="6" t="s">
        <v>44</v>
      </c>
      <c r="Q30" s="6">
        <v>0</v>
      </c>
      <c r="R30" s="11" t="s">
        <v>44</v>
      </c>
      <c r="S30" s="11">
        <v>0</v>
      </c>
      <c r="T30" s="11" t="s">
        <v>44</v>
      </c>
      <c r="U30" s="11">
        <v>0</v>
      </c>
      <c r="AE30">
        <f t="shared" si="5"/>
        <v>0.6666666666666666</v>
      </c>
    </row>
    <row r="31" spans="1:31" ht="12.75">
      <c r="A31" s="4" t="s">
        <v>61</v>
      </c>
      <c r="B31" s="4">
        <v>2</v>
      </c>
      <c r="C31" s="4">
        <v>2</v>
      </c>
      <c r="D31" s="5" t="s">
        <v>62</v>
      </c>
      <c r="E31" s="7">
        <v>359.59</v>
      </c>
      <c r="F31" s="7">
        <v>900</v>
      </c>
      <c r="G31" s="8">
        <f t="shared" si="1"/>
        <v>39.589999999999975</v>
      </c>
      <c r="H31" s="8">
        <f t="shared" si="2"/>
        <v>0</v>
      </c>
      <c r="I31" s="8">
        <f t="shared" si="3"/>
        <v>0</v>
      </c>
      <c r="J31" s="8">
        <f t="shared" si="4"/>
        <v>0.410000000000025</v>
      </c>
      <c r="K31" s="5">
        <v>0</v>
      </c>
      <c r="L31" s="6"/>
      <c r="M31" s="6">
        <f>+$N$2*O$7</f>
        <v>225</v>
      </c>
      <c r="N31" s="6">
        <v>367.267</v>
      </c>
      <c r="O31" s="6">
        <v>367.635</v>
      </c>
      <c r="P31" s="6">
        <f>900*EXP(-(AE31*$P$18))</f>
        <v>883.0982210111665</v>
      </c>
      <c r="Q31" s="6">
        <f>900*EXP(-(AE31*$P$18))</f>
        <v>883.0982210111665</v>
      </c>
      <c r="R31" s="11">
        <f>BlackScholes(1,0.0325,AE31,320,N31,0.3,0)</f>
        <v>64.65620457119218</v>
      </c>
      <c r="S31" s="11">
        <f>BlackScholes(1,0.0325,AE31,320,O31,0.3,0)</f>
        <v>64.94632085017668</v>
      </c>
      <c r="T31" s="11">
        <f>BlackScholes(2,0.0325,AE31,320,O31,0.3,0)</f>
        <v>11.301799431924822</v>
      </c>
      <c r="U31" s="11">
        <f>BlackScholes(2,0.0325,AE31,320,N31,0.3,0)</f>
        <v>11.379683152940288</v>
      </c>
      <c r="AE31">
        <f t="shared" si="5"/>
        <v>0.5833333333333334</v>
      </c>
    </row>
    <row r="32" spans="1:31" ht="12.75">
      <c r="A32" s="4" t="s">
        <v>63</v>
      </c>
      <c r="B32" s="4">
        <v>0</v>
      </c>
      <c r="C32" s="4">
        <v>0</v>
      </c>
      <c r="D32" s="5" t="s">
        <v>64</v>
      </c>
      <c r="E32" s="7">
        <v>316.113</v>
      </c>
      <c r="F32" s="7">
        <v>900</v>
      </c>
      <c r="G32" s="8">
        <f t="shared" si="1"/>
        <v>0</v>
      </c>
      <c r="H32" s="8">
        <f t="shared" si="2"/>
        <v>3.8870000000000005</v>
      </c>
      <c r="I32" s="8">
        <f t="shared" si="3"/>
        <v>0</v>
      </c>
      <c r="J32" s="8">
        <f t="shared" si="4"/>
        <v>43.887</v>
      </c>
      <c r="K32" s="5">
        <v>0</v>
      </c>
      <c r="L32" s="6"/>
      <c r="M32" s="6">
        <f>+$N$2*O$7</f>
        <v>225</v>
      </c>
      <c r="N32" s="6" t="s">
        <v>44</v>
      </c>
      <c r="O32" s="6">
        <f ca="1">INT($O$18*(RAND()-0.5))</f>
        <v>-162</v>
      </c>
      <c r="P32" s="6" t="s">
        <v>44</v>
      </c>
      <c r="Q32" s="6">
        <v>0</v>
      </c>
      <c r="R32" s="11" t="s">
        <v>44</v>
      </c>
      <c r="S32" s="11">
        <v>0</v>
      </c>
      <c r="T32" s="11" t="s">
        <v>44</v>
      </c>
      <c r="U32" s="11">
        <v>0</v>
      </c>
      <c r="AE32">
        <f t="shared" si="5"/>
        <v>0.5833333333333334</v>
      </c>
    </row>
    <row r="33" spans="1:31" ht="12.75">
      <c r="A33" s="4" t="s">
        <v>65</v>
      </c>
      <c r="B33" s="4">
        <v>0</v>
      </c>
      <c r="C33" s="4">
        <v>0</v>
      </c>
      <c r="D33" s="5" t="s">
        <v>66</v>
      </c>
      <c r="E33" s="7">
        <v>304.642</v>
      </c>
      <c r="F33" s="7">
        <v>900</v>
      </c>
      <c r="G33" s="8">
        <f t="shared" si="1"/>
        <v>0</v>
      </c>
      <c r="H33" s="8">
        <f t="shared" si="2"/>
        <v>15.358000000000004</v>
      </c>
      <c r="I33" s="8">
        <f t="shared" si="3"/>
        <v>0</v>
      </c>
      <c r="J33" s="8">
        <f t="shared" si="4"/>
        <v>55.358000000000004</v>
      </c>
      <c r="K33" s="5">
        <v>0</v>
      </c>
      <c r="L33" s="6"/>
      <c r="M33" s="6">
        <f>+$N$2*O$8</f>
        <v>270</v>
      </c>
      <c r="N33" s="6">
        <v>367.634</v>
      </c>
      <c r="O33" s="6">
        <v>368.002</v>
      </c>
      <c r="P33" s="6">
        <f>900*EXP(-(AE33*$P$18))</f>
        <v>885.4931870790186</v>
      </c>
      <c r="Q33" s="6">
        <f>900*EXP(-(AE33*$P$18))</f>
        <v>885.4931870790186</v>
      </c>
      <c r="R33" s="11">
        <f>BlackScholes(1,0.0325,AE33,320,N33,0.3,0)</f>
        <v>62.545858638865795</v>
      </c>
      <c r="S33" s="11">
        <f>BlackScholes(1,0.0325,AE33,320,O33,0.3,0)</f>
        <v>62.840005024924224</v>
      </c>
      <c r="T33" s="11">
        <f>BlackScholes(2,0.0325,AE33,320,O33,0.3,0)</f>
        <v>9.680027097464187</v>
      </c>
      <c r="U33" s="11">
        <f>BlackScholes(2,0.0325,AE33,320,N33,0.3,0)</f>
        <v>9.753880711405754</v>
      </c>
      <c r="AE33">
        <f t="shared" si="5"/>
        <v>0.5</v>
      </c>
    </row>
    <row r="34" spans="1:31" ht="12.75">
      <c r="A34" s="4" t="s">
        <v>67</v>
      </c>
      <c r="B34" s="4">
        <v>45000</v>
      </c>
      <c r="C34" s="4">
        <v>45000</v>
      </c>
      <c r="D34" s="5" t="s">
        <v>68</v>
      </c>
      <c r="E34" s="7">
        <v>380.952</v>
      </c>
      <c r="F34" s="7">
        <v>900</v>
      </c>
      <c r="G34" s="8">
        <f t="shared" si="1"/>
        <v>60.952</v>
      </c>
      <c r="H34" s="8">
        <f t="shared" si="2"/>
        <v>0</v>
      </c>
      <c r="I34" s="8">
        <f t="shared" si="3"/>
        <v>20.951999999999998</v>
      </c>
      <c r="J34" s="8">
        <f t="shared" si="4"/>
        <v>0</v>
      </c>
      <c r="K34" s="5">
        <v>0</v>
      </c>
      <c r="L34" s="6"/>
      <c r="M34" s="6">
        <f>+$N$2*O$8</f>
        <v>270</v>
      </c>
      <c r="N34" s="6" t="s">
        <v>44</v>
      </c>
      <c r="O34" s="6">
        <f ca="1">INT($O$18*(RAND()-0.5))</f>
        <v>-464</v>
      </c>
      <c r="P34" s="6" t="s">
        <v>44</v>
      </c>
      <c r="Q34" s="6">
        <v>0</v>
      </c>
      <c r="R34" s="11" t="s">
        <v>44</v>
      </c>
      <c r="S34" s="11">
        <v>0</v>
      </c>
      <c r="T34" s="11" t="s">
        <v>44</v>
      </c>
      <c r="U34" s="11">
        <v>0</v>
      </c>
      <c r="AE34">
        <f t="shared" si="5"/>
        <v>0.5</v>
      </c>
    </row>
    <row r="35" spans="1:31" ht="12.75">
      <c r="A35" s="4" t="s">
        <v>69</v>
      </c>
      <c r="B35" s="4">
        <v>0</v>
      </c>
      <c r="C35" s="4">
        <v>0</v>
      </c>
      <c r="D35" s="5" t="s">
        <v>70</v>
      </c>
      <c r="E35" s="7">
        <v>294.29</v>
      </c>
      <c r="F35" s="7">
        <v>900</v>
      </c>
      <c r="G35" s="8">
        <f t="shared" si="1"/>
        <v>0</v>
      </c>
      <c r="H35" s="8">
        <f t="shared" si="2"/>
        <v>25.70999999999998</v>
      </c>
      <c r="I35" s="8">
        <f t="shared" si="3"/>
        <v>0</v>
      </c>
      <c r="J35" s="8">
        <f t="shared" si="4"/>
        <v>65.70999999999998</v>
      </c>
      <c r="K35" s="5">
        <v>0</v>
      </c>
      <c r="L35" s="6"/>
      <c r="M35" s="6">
        <f>+$N$2*O$9</f>
        <v>315</v>
      </c>
      <c r="N35" s="6">
        <v>366.204</v>
      </c>
      <c r="O35" s="6">
        <v>366.571</v>
      </c>
      <c r="P35" s="6">
        <f>900*EXP(-(AE35*$P$18))</f>
        <v>887.8946483048608</v>
      </c>
      <c r="Q35" s="6">
        <f>900*EXP(-(AE35*$P$18))</f>
        <v>887.8946483048608</v>
      </c>
      <c r="R35" s="11">
        <f>BlackScholes(1,0.0325,AE35,320,N35,0.3,0)</f>
        <v>58.87992591396823</v>
      </c>
      <c r="S35" s="11">
        <f>BlackScholes(1,0.0325,AE35,320,O35,0.3,0)</f>
        <v>59.1759832889801</v>
      </c>
      <c r="T35" s="11">
        <f>BlackScholes(2,0.0325,AE35,320,O35,0.3,0)</f>
        <v>8.300858241819462</v>
      </c>
      <c r="U35" s="11">
        <f>BlackScholes(2,0.0325,AE35,320,N35,0.3,0)</f>
        <v>8.371800866807625</v>
      </c>
      <c r="AE35">
        <f t="shared" si="5"/>
        <v>0.4166666666666667</v>
      </c>
    </row>
    <row r="36" spans="1:31" ht="12.75">
      <c r="A36" s="4" t="s">
        <v>71</v>
      </c>
      <c r="B36" s="4">
        <v>400000</v>
      </c>
      <c r="C36" s="4">
        <v>400000</v>
      </c>
      <c r="D36" s="5" t="s">
        <v>72</v>
      </c>
      <c r="E36" s="7">
        <v>343.168</v>
      </c>
      <c r="F36" s="7">
        <v>900</v>
      </c>
      <c r="G36" s="8">
        <f t="shared" si="1"/>
        <v>23.168000000000006</v>
      </c>
      <c r="H36" s="8">
        <f t="shared" si="2"/>
        <v>0</v>
      </c>
      <c r="I36" s="8">
        <f t="shared" si="3"/>
        <v>0</v>
      </c>
      <c r="J36" s="8">
        <f t="shared" si="4"/>
        <v>16.831999999999994</v>
      </c>
      <c r="K36" s="5">
        <v>0</v>
      </c>
      <c r="L36" s="6"/>
      <c r="M36" s="6">
        <f>+$N$2*O$9</f>
        <v>315</v>
      </c>
      <c r="N36" s="6" t="s">
        <v>44</v>
      </c>
      <c r="O36" s="6">
        <f ca="1">INT($O$18*(RAND()-0.5))</f>
        <v>-112</v>
      </c>
      <c r="P36" s="6" t="s">
        <v>44</v>
      </c>
      <c r="Q36" s="6">
        <v>0</v>
      </c>
      <c r="R36" s="11" t="s">
        <v>44</v>
      </c>
      <c r="S36" s="11">
        <v>0</v>
      </c>
      <c r="T36" s="11" t="s">
        <v>44</v>
      </c>
      <c r="U36" s="11">
        <v>0</v>
      </c>
      <c r="AE36">
        <f t="shared" si="5"/>
        <v>0.4166666666666667</v>
      </c>
    </row>
    <row r="37" spans="1:31" ht="12.75">
      <c r="A37" s="4" t="s">
        <v>73</v>
      </c>
      <c r="B37" s="4">
        <v>23.75</v>
      </c>
      <c r="C37" s="4">
        <v>23.75</v>
      </c>
      <c r="D37" s="5" t="s">
        <v>74</v>
      </c>
      <c r="E37" s="7">
        <v>371.821</v>
      </c>
      <c r="F37" s="7">
        <v>900</v>
      </c>
      <c r="G37" s="8">
        <f t="shared" si="1"/>
        <v>51.821000000000026</v>
      </c>
      <c r="H37" s="8">
        <f t="shared" si="2"/>
        <v>0</v>
      </c>
      <c r="I37" s="8">
        <f t="shared" si="3"/>
        <v>11.821000000000026</v>
      </c>
      <c r="J37" s="8">
        <f t="shared" si="4"/>
        <v>0</v>
      </c>
      <c r="K37" s="5">
        <v>0</v>
      </c>
      <c r="L37" s="6"/>
      <c r="M37" s="6">
        <f>+$N$2*O$10</f>
        <v>360</v>
      </c>
      <c r="N37" s="6">
        <v>366.761</v>
      </c>
      <c r="O37" s="6">
        <v>367.128</v>
      </c>
      <c r="P37" s="6">
        <f>900*EXP(-(AE37*$P$18))</f>
        <v>890.3026223035885</v>
      </c>
      <c r="Q37" s="6">
        <f>900*EXP(-(AE37*$P$18))</f>
        <v>890.3026223035885</v>
      </c>
      <c r="R37" s="11">
        <f>BlackScholes(1,0.0325,AE37,320,N37,0.3,0)</f>
        <v>56.68470682977551</v>
      </c>
      <c r="S37" s="11">
        <f>BlackScholes(1,0.0325,AE37,320,O37,0.3,0)</f>
        <v>56.987941934129125</v>
      </c>
      <c r="T37" s="11">
        <f>BlackScholes(2,0.0325,AE37,320,O37,0.3,0)</f>
        <v>6.41198541984946</v>
      </c>
      <c r="U37" s="11">
        <f>BlackScholes(2,0.0325,AE37,320,N37,0.3,0)</f>
        <v>6.475750315495813</v>
      </c>
      <c r="AE37">
        <f t="shared" si="5"/>
        <v>0.3333333333333333</v>
      </c>
    </row>
    <row r="38" spans="1:31" ht="12.75">
      <c r="A38" s="4" t="s">
        <v>75</v>
      </c>
      <c r="B38" s="4">
        <v>3.75</v>
      </c>
      <c r="C38" s="4">
        <v>3.75</v>
      </c>
      <c r="D38" s="5" t="s">
        <v>76</v>
      </c>
      <c r="E38" s="7">
        <v>299.407</v>
      </c>
      <c r="F38" s="7">
        <v>900</v>
      </c>
      <c r="G38" s="8">
        <f t="shared" si="1"/>
        <v>0</v>
      </c>
      <c r="H38" s="8">
        <f t="shared" si="2"/>
        <v>20.593000000000018</v>
      </c>
      <c r="I38" s="8">
        <f t="shared" si="3"/>
        <v>0</v>
      </c>
      <c r="J38" s="8">
        <f t="shared" si="4"/>
        <v>60.59300000000002</v>
      </c>
      <c r="K38" s="5">
        <v>0</v>
      </c>
      <c r="L38" s="6"/>
      <c r="M38" s="6">
        <f>+$N$2*O$10</f>
        <v>360</v>
      </c>
      <c r="N38" s="6" t="s">
        <v>44</v>
      </c>
      <c r="O38" s="6">
        <f ca="1">INT($O$18*(RAND()-0.5))</f>
        <v>-283</v>
      </c>
      <c r="P38" s="6" t="s">
        <v>44</v>
      </c>
      <c r="Q38" s="6">
        <v>0</v>
      </c>
      <c r="R38" s="11" t="s">
        <v>44</v>
      </c>
      <c r="S38" s="11">
        <v>0</v>
      </c>
      <c r="T38" s="11" t="s">
        <v>44</v>
      </c>
      <c r="U38" s="11">
        <v>0</v>
      </c>
      <c r="AE38">
        <f t="shared" si="5"/>
        <v>0.3333333333333333</v>
      </c>
    </row>
    <row r="39" spans="1:31" ht="12.75">
      <c r="A39" s="4" t="s">
        <v>77</v>
      </c>
      <c r="B39" s="9">
        <v>5E-05</v>
      </c>
      <c r="C39" s="9">
        <v>5E-05</v>
      </c>
      <c r="D39" s="5" t="s">
        <v>78</v>
      </c>
      <c r="E39" s="7">
        <v>344.884</v>
      </c>
      <c r="F39" s="7">
        <v>900</v>
      </c>
      <c r="G39" s="8">
        <f t="shared" si="1"/>
        <v>24.884000000000015</v>
      </c>
      <c r="H39" s="8">
        <f t="shared" si="2"/>
        <v>0</v>
      </c>
      <c r="I39" s="8">
        <f t="shared" si="3"/>
        <v>0</v>
      </c>
      <c r="J39" s="8">
        <f t="shared" si="4"/>
        <v>15.115999999999985</v>
      </c>
      <c r="K39" s="5">
        <v>0</v>
      </c>
      <c r="L39" s="6"/>
      <c r="M39" s="6">
        <f>+$N$2*O$11</f>
        <v>405</v>
      </c>
      <c r="N39" s="6">
        <v>350.566</v>
      </c>
      <c r="O39" s="6">
        <v>350.917</v>
      </c>
      <c r="P39" s="6">
        <f>900*EXP(-(AE39*$P$18))</f>
        <v>892.7171267378692</v>
      </c>
      <c r="Q39" s="6">
        <f>900*EXP(-(AE39*$P$18))</f>
        <v>892.7171267378692</v>
      </c>
      <c r="R39" s="11">
        <f>BlackScholes(1,0.0325,AE39,320,N39,0.3,0)</f>
        <v>40.75986322731791</v>
      </c>
      <c r="S39" s="11">
        <f>BlackScholes(1,0.0325,AE39,320,O39,0.3,0)</f>
        <v>41.03032739134954</v>
      </c>
      <c r="T39" s="11">
        <f>BlackScholes(2,0.0325,AE39,320,O39,0.3,0)</f>
        <v>7.523861342591932</v>
      </c>
      <c r="U39" s="11">
        <f>BlackScholes(2,0.0325,AE39,320,N39,0.3,0)</f>
        <v>7.6043971785603315</v>
      </c>
      <c r="AE39">
        <f t="shared" si="5"/>
        <v>0.25</v>
      </c>
    </row>
    <row r="40" spans="1:31" ht="12.75">
      <c r="A40" s="4" t="s">
        <v>79</v>
      </c>
      <c r="B40" s="4">
        <v>0</v>
      </c>
      <c r="C40" s="4">
        <v>0</v>
      </c>
      <c r="E40">
        <v>0</v>
      </c>
      <c r="F40">
        <v>0</v>
      </c>
      <c r="G40">
        <v>0</v>
      </c>
      <c r="H40">
        <v>0</v>
      </c>
      <c r="I40">
        <v>24.559999465942383</v>
      </c>
      <c r="J40">
        <v>0</v>
      </c>
      <c r="L40" s="6"/>
      <c r="M40" s="6">
        <f>+$N$2*O$11</f>
        <v>405</v>
      </c>
      <c r="N40" s="6" t="s">
        <v>44</v>
      </c>
      <c r="O40" s="6">
        <f ca="1">INT($O$18*(RAND()-0.5))</f>
        <v>220</v>
      </c>
      <c r="P40" s="6" t="s">
        <v>44</v>
      </c>
      <c r="Q40" s="6">
        <v>0</v>
      </c>
      <c r="R40" s="11" t="s">
        <v>44</v>
      </c>
      <c r="S40" s="11">
        <v>0</v>
      </c>
      <c r="T40" s="11" t="s">
        <v>44</v>
      </c>
      <c r="U40" s="11">
        <v>0</v>
      </c>
      <c r="AE40">
        <f t="shared" si="5"/>
        <v>0.25</v>
      </c>
    </row>
    <row r="41" spans="1:31" ht="12.75">
      <c r="A41" s="4" t="s">
        <v>80</v>
      </c>
      <c r="B41" s="4">
        <v>0</v>
      </c>
      <c r="C41" s="4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L41" s="6"/>
      <c r="M41" s="6">
        <f>+$N$2*O$12</f>
        <v>450</v>
      </c>
      <c r="N41" s="6">
        <v>349.035</v>
      </c>
      <c r="O41" s="6">
        <v>349.384</v>
      </c>
      <c r="P41" s="6">
        <f>900*EXP(-(AE41*$P$18))</f>
        <v>895.1381793182713</v>
      </c>
      <c r="Q41" s="6">
        <f>900*EXP(-(AE41*$P$18))</f>
        <v>895.1381793182713</v>
      </c>
      <c r="R41" s="11">
        <f>BlackScholes(1,0.0325,AE41,320,N41,0.3,0)</f>
        <v>36.08122421581316</v>
      </c>
      <c r="S41" s="11">
        <f>BlackScholes(1,0.0325,AE41,320,O41,0.3,0)</f>
        <v>36.35815922868796</v>
      </c>
      <c r="T41" s="11">
        <f>BlackScholes(2,0.0325,AE41,320,O41,0.3,0)</f>
        <v>5.245511875184398</v>
      </c>
      <c r="U41" s="11">
        <f>BlackScholes(2,0.0325,AE41,320,N41,0.3,0)</f>
        <v>5.317576862309571</v>
      </c>
      <c r="AE41">
        <f t="shared" si="5"/>
        <v>0.16666666666666666</v>
      </c>
    </row>
    <row r="42" spans="1:31" ht="12.75">
      <c r="A42" s="4" t="s">
        <v>81</v>
      </c>
      <c r="B42" s="4">
        <v>0</v>
      </c>
      <c r="C42" s="4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L42" s="6"/>
      <c r="M42" s="6">
        <f>+$N$2*O$12</f>
        <v>450</v>
      </c>
      <c r="N42" s="6" t="s">
        <v>44</v>
      </c>
      <c r="O42" s="6">
        <f ca="1">INT($O$18*(RAND()-0.5))</f>
        <v>384</v>
      </c>
      <c r="P42" s="6" t="s">
        <v>44</v>
      </c>
      <c r="Q42" s="6">
        <v>0</v>
      </c>
      <c r="R42" s="11" t="s">
        <v>44</v>
      </c>
      <c r="S42" s="11">
        <v>0</v>
      </c>
      <c r="T42" s="11" t="s">
        <v>44</v>
      </c>
      <c r="U42" s="11">
        <v>0</v>
      </c>
      <c r="AE42">
        <f t="shared" si="5"/>
        <v>0.16666666666666666</v>
      </c>
    </row>
    <row r="43" spans="1:31" ht="12.75">
      <c r="A43" s="4" t="s">
        <v>82</v>
      </c>
      <c r="B43" s="4">
        <v>0</v>
      </c>
      <c r="C43" s="4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L43" s="6"/>
      <c r="M43" s="6">
        <f>+$N$2*O$13</f>
        <v>495</v>
      </c>
      <c r="N43" s="6">
        <v>348.884</v>
      </c>
      <c r="O43" s="6">
        <v>349.233</v>
      </c>
      <c r="P43" s="6">
        <f>900*EXP(-(AE43*$P$18))</f>
        <v>897.5657978033946</v>
      </c>
      <c r="Q43" s="6">
        <f>900*EXP(-(AE43*$P$18))</f>
        <v>897.5657978033946</v>
      </c>
      <c r="R43" s="11">
        <f>BlackScholes(1,0.0325,AE43,320,N43,0.3,0)</f>
        <v>32.025063988839506</v>
      </c>
      <c r="S43" s="11">
        <f>BlackScholes(1,0.0325,AE43,320,O43,0.3,0)</f>
        <v>32.325039835028036</v>
      </c>
      <c r="T43" s="11">
        <f>BlackScholes(2,0.0325,AE43,320,O43,0.3,0)</f>
        <v>2.22654572067944</v>
      </c>
      <c r="U43" s="11">
        <f>BlackScholes(2,0.0325,AE43,320,N43,0.3,0)</f>
        <v>2.2755698744908943</v>
      </c>
      <c r="AE43">
        <f t="shared" si="5"/>
        <v>0.08333333333333333</v>
      </c>
    </row>
    <row r="44" spans="1:31" ht="12.75">
      <c r="A44" s="4" t="s">
        <v>83</v>
      </c>
      <c r="B44" s="4">
        <v>0</v>
      </c>
      <c r="C44" s="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L44" s="6"/>
      <c r="M44" s="6">
        <f>+$N$2*O$13</f>
        <v>495</v>
      </c>
      <c r="N44" s="6" t="s">
        <v>44</v>
      </c>
      <c r="O44" s="6">
        <f ca="1">INT($O$18*(RAND()-0.5))</f>
        <v>580</v>
      </c>
      <c r="P44" s="6" t="s">
        <v>44</v>
      </c>
      <c r="Q44" s="6">
        <v>0</v>
      </c>
      <c r="R44" s="11" t="s">
        <v>44</v>
      </c>
      <c r="S44" s="11">
        <v>0</v>
      </c>
      <c r="T44" s="11" t="s">
        <v>44</v>
      </c>
      <c r="U44" s="11">
        <v>0</v>
      </c>
      <c r="AE44">
        <f t="shared" si="5"/>
        <v>0.08333333333333333</v>
      </c>
    </row>
    <row r="45" spans="1:31" ht="12.75">
      <c r="A45" s="4" t="s">
        <v>84</v>
      </c>
      <c r="B45" s="4">
        <v>0</v>
      </c>
      <c r="C45" s="4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L45" s="6" t="s">
        <v>43</v>
      </c>
      <c r="M45" s="6">
        <f>+$N$2*O$2</f>
        <v>0</v>
      </c>
      <c r="N45" s="6">
        <v>346.826</v>
      </c>
      <c r="O45" s="6">
        <v>347.173</v>
      </c>
      <c r="P45" s="6">
        <f>900*EXP(-(AE45*$P$18))</f>
        <v>871.2202048481754</v>
      </c>
      <c r="Q45" s="6">
        <f>900*EXP(-(AE45*$P$18))</f>
        <v>871.2202048481754</v>
      </c>
      <c r="R45" s="11">
        <f>BlackScholes(1,0.0325,AE45,320,N45,0.3,0)</f>
        <v>60.39482063301759</v>
      </c>
      <c r="S45" s="11">
        <f>BlackScholes(1,0.0325,AE45,320,O45,0.3,0)</f>
        <v>60.63819574452678</v>
      </c>
      <c r="T45" s="11">
        <f>BlackScholes(2,0.0325,AE45,320,O45,0.3,0)</f>
        <v>23.232379690544718</v>
      </c>
      <c r="U45" s="11">
        <f>BlackScholes(2,0.0325,AE45,320,N45,0.3,0)</f>
        <v>23.336004579035517</v>
      </c>
      <c r="AE45">
        <f t="shared" si="5"/>
        <v>1</v>
      </c>
    </row>
    <row r="46" spans="5:31" ht="12.75">
      <c r="E46">
        <v>0</v>
      </c>
      <c r="F46">
        <v>0</v>
      </c>
      <c r="G46">
        <v>0</v>
      </c>
      <c r="H46" s="10">
        <v>0</v>
      </c>
      <c r="I46">
        <v>0</v>
      </c>
      <c r="J46">
        <v>0</v>
      </c>
      <c r="L46" s="6"/>
      <c r="M46" s="6">
        <f>+$N$2*O$2</f>
        <v>0</v>
      </c>
      <c r="N46" s="6" t="s">
        <v>44</v>
      </c>
      <c r="O46" s="6">
        <f ca="1">INT($O$18*(RAND()-0.5))</f>
        <v>-114</v>
      </c>
      <c r="P46" s="6" t="s">
        <v>44</v>
      </c>
      <c r="Q46" s="6">
        <v>0</v>
      </c>
      <c r="R46" s="11" t="s">
        <v>44</v>
      </c>
      <c r="S46" s="11">
        <v>0</v>
      </c>
      <c r="T46" s="11" t="s">
        <v>44</v>
      </c>
      <c r="U46" s="11">
        <v>0</v>
      </c>
      <c r="AE46">
        <f t="shared" si="5"/>
        <v>1</v>
      </c>
    </row>
    <row r="47" spans="5:31" ht="12.75"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L47" s="6"/>
      <c r="M47" s="6">
        <f>+$N$2*O$3</f>
        <v>45</v>
      </c>
      <c r="N47" s="6">
        <v>353.088</v>
      </c>
      <c r="O47" s="6">
        <v>353.441</v>
      </c>
      <c r="P47" s="6">
        <f>900*EXP(-(AE47*$P$18))</f>
        <v>873.5829576865284</v>
      </c>
      <c r="Q47" s="6">
        <f>900*EXP(-(AE47*$P$18))</f>
        <v>873.5829576865284</v>
      </c>
      <c r="R47" s="11">
        <f>BlackScholes(1,0.0325,AE47,320,N47,0.3,0)</f>
        <v>62.81677111734618</v>
      </c>
      <c r="S47" s="11">
        <f>BlackScholes(1,0.0325,AE47,320,O47,0.3,0)</f>
        <v>63.07197429304403</v>
      </c>
      <c r="T47" s="11">
        <f>BlackScholes(2,0.0325,AE47,320,O47,0.3,0)</f>
        <v>20.238248137143035</v>
      </c>
      <c r="U47" s="11">
        <f>BlackScholes(2,0.0325,AE47,320,N47,0.3,0)</f>
        <v>20.336044961445154</v>
      </c>
      <c r="AE47">
        <f t="shared" si="5"/>
        <v>0.9166666666666666</v>
      </c>
    </row>
    <row r="48" spans="5:31" ht="12.75"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L48" s="6"/>
      <c r="M48" s="6">
        <f>+$N$2*O$3</f>
        <v>45</v>
      </c>
      <c r="N48" s="6" t="s">
        <v>44</v>
      </c>
      <c r="O48" s="6">
        <f ca="1">INT($O$18*(RAND()-0.5))</f>
        <v>-570</v>
      </c>
      <c r="P48" s="6" t="s">
        <v>44</v>
      </c>
      <c r="Q48" s="6">
        <v>0</v>
      </c>
      <c r="R48" s="11" t="s">
        <v>44</v>
      </c>
      <c r="S48" s="11">
        <v>0</v>
      </c>
      <c r="T48" s="11" t="s">
        <v>44</v>
      </c>
      <c r="U48" s="11">
        <v>0</v>
      </c>
      <c r="AE48">
        <f t="shared" si="5"/>
        <v>0.9166666666666666</v>
      </c>
    </row>
    <row r="49" spans="5:31" ht="12.75"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L49" s="6"/>
      <c r="M49" s="6">
        <f>+$N$2*O$4</f>
        <v>90</v>
      </c>
      <c r="N49" s="6">
        <v>362.878</v>
      </c>
      <c r="O49" s="6">
        <v>363.242</v>
      </c>
      <c r="P49" s="6">
        <f>900*EXP(-(AE49*$P$18))</f>
        <v>875.9521183204581</v>
      </c>
      <c r="Q49" s="6">
        <f>900*EXP(-(AE49*$P$18))</f>
        <v>875.9521183204581</v>
      </c>
      <c r="R49" s="11">
        <f>BlackScholes(1,0.0325,AE49,320,N49,0.3,0)</f>
        <v>67.96245646986723</v>
      </c>
      <c r="S49" s="11">
        <f>BlackScholes(1,0.0325,AE49,320,O49,0.3,0)</f>
        <v>68.23801770385138</v>
      </c>
      <c r="T49" s="11">
        <f>BlackScholes(2,0.0325,AE49,320,O49,0.3,0)</f>
        <v>16.4456597733476</v>
      </c>
      <c r="U49" s="11">
        <f>BlackScholes(2,0.0325,AE49,320,N49,0.3,0)</f>
        <v>16.534098539363498</v>
      </c>
      <c r="AE49">
        <f t="shared" si="5"/>
        <v>0.8333333333333334</v>
      </c>
    </row>
    <row r="50" spans="5:31" ht="12.75"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L50" s="6"/>
      <c r="M50" s="6">
        <f>+$N$2*O$4</f>
        <v>90</v>
      </c>
      <c r="N50" s="6" t="s">
        <v>44</v>
      </c>
      <c r="O50" s="6">
        <f ca="1">INT($O$18*(RAND()-0.5))</f>
        <v>-419</v>
      </c>
      <c r="P50" s="6" t="s">
        <v>44</v>
      </c>
      <c r="Q50" s="6">
        <v>0</v>
      </c>
      <c r="R50" s="11" t="s">
        <v>44</v>
      </c>
      <c r="S50" s="11">
        <v>0</v>
      </c>
      <c r="T50" s="11" t="s">
        <v>44</v>
      </c>
      <c r="U50" s="11">
        <v>0</v>
      </c>
      <c r="AE50">
        <f t="shared" si="5"/>
        <v>0.8333333333333334</v>
      </c>
    </row>
    <row r="51" spans="5:31" ht="12.75"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L51" s="6"/>
      <c r="M51" s="6">
        <f>+$N$2*O$5</f>
        <v>135</v>
      </c>
      <c r="N51" s="6">
        <v>336.758</v>
      </c>
      <c r="O51" s="6">
        <v>337.095</v>
      </c>
      <c r="P51" s="6">
        <f>900*EXP(-(AE51*$P$18))</f>
        <v>878.3277041279333</v>
      </c>
      <c r="Q51" s="6">
        <f>900*EXP(-(AE51*$P$18))</f>
        <v>878.3277041279333</v>
      </c>
      <c r="R51" s="11">
        <f>BlackScholes(1,0.0325,AE51,320,N51,0.3,0)</f>
        <v>47.16905922097112</v>
      </c>
      <c r="S51" s="11">
        <f>BlackScholes(1,0.0325,AE51,320,O51,0.3,0)</f>
        <v>47.3926693210082</v>
      </c>
      <c r="T51" s="11">
        <f>BlackScholes(2,0.0325,AE51,320,O51,0.3,0)</f>
        <v>22.591964122051127</v>
      </c>
      <c r="U51" s="11">
        <f>BlackScholes(2,0.0325,AE51,320,N51,0.3,0)</f>
        <v>22.70535402201409</v>
      </c>
      <c r="AE51">
        <f t="shared" si="5"/>
        <v>0.75</v>
      </c>
    </row>
    <row r="52" spans="5:31" ht="12.75"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L52" s="6"/>
      <c r="M52" s="6">
        <f>+$N$2*O$5</f>
        <v>135</v>
      </c>
      <c r="N52" s="6" t="s">
        <v>44</v>
      </c>
      <c r="O52" s="6">
        <f ca="1">INT($O$18*(RAND()-0.5))</f>
        <v>-548</v>
      </c>
      <c r="P52" s="6" t="s">
        <v>44</v>
      </c>
      <c r="Q52" s="6">
        <v>0</v>
      </c>
      <c r="R52" s="11" t="s">
        <v>44</v>
      </c>
      <c r="S52" s="11">
        <v>0</v>
      </c>
      <c r="T52" s="11" t="s">
        <v>44</v>
      </c>
      <c r="U52" s="11">
        <v>0</v>
      </c>
      <c r="AE52">
        <f t="shared" si="5"/>
        <v>0.75</v>
      </c>
    </row>
    <row r="53" spans="5:31" ht="12.75"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L53" s="6"/>
      <c r="M53" s="6">
        <f>+$N$2*O$6</f>
        <v>180</v>
      </c>
      <c r="N53" s="6">
        <v>323.304</v>
      </c>
      <c r="O53" s="6">
        <v>323.627</v>
      </c>
      <c r="P53" s="6">
        <f>900*EXP(-(AE53*$P$18))</f>
        <v>880.7097325340512</v>
      </c>
      <c r="Q53" s="6">
        <f>900*EXP(-(AE53*$P$18))</f>
        <v>880.7097325340512</v>
      </c>
      <c r="R53" s="11">
        <f>BlackScholes(1,0.0325,AE53,320,N53,0.3,0)</f>
        <v>36.362982385659635</v>
      </c>
      <c r="S53" s="11">
        <f>BlackScholes(1,0.0325,AE53,320,O53,0.3,0)</f>
        <v>36.55697239492647</v>
      </c>
      <c r="T53" s="11">
        <f>BlackScholes(2,0.0325,AE53,320,O53,0.3,0)</f>
        <v>26.07121062925582</v>
      </c>
      <c r="U53" s="11">
        <f>BlackScholes(2,0.0325,AE53,320,N53,0.3,0)</f>
        <v>26.200220619989025</v>
      </c>
      <c r="AE53">
        <f t="shared" si="5"/>
        <v>0.6666666666666666</v>
      </c>
    </row>
    <row r="54" spans="5:31" ht="12.75"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L54" s="6"/>
      <c r="M54" s="6">
        <f>+$N$2*O$6</f>
        <v>180</v>
      </c>
      <c r="N54" s="6" t="s">
        <v>44</v>
      </c>
      <c r="O54" s="6">
        <f ca="1">INT($O$18*(RAND()-0.5))</f>
        <v>-36</v>
      </c>
      <c r="P54" s="6" t="s">
        <v>44</v>
      </c>
      <c r="Q54" s="6">
        <v>0</v>
      </c>
      <c r="R54" s="11" t="s">
        <v>44</v>
      </c>
      <c r="S54" s="11">
        <v>0</v>
      </c>
      <c r="T54" s="11" t="s">
        <v>44</v>
      </c>
      <c r="U54" s="11">
        <v>0</v>
      </c>
      <c r="AE54">
        <f t="shared" si="5"/>
        <v>0.6666666666666666</v>
      </c>
    </row>
    <row r="55" spans="5:31" ht="12.75"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L55" s="6"/>
      <c r="M55" s="6">
        <f>+$N$2*O$7</f>
        <v>225</v>
      </c>
      <c r="N55" s="6">
        <v>340.719</v>
      </c>
      <c r="O55" s="6">
        <v>341.06</v>
      </c>
      <c r="P55" s="6">
        <f>900*EXP(-(AE55*$P$18))</f>
        <v>883.0982210111665</v>
      </c>
      <c r="Q55" s="6">
        <f>900*EXP(-(AE55*$P$18))</f>
        <v>883.0982210111665</v>
      </c>
      <c r="R55" s="11">
        <f>BlackScholes(1,0.0325,AE55,320,N55,0.3,0)</f>
        <v>45.09095334106795</v>
      </c>
      <c r="S55" s="11">
        <f>BlackScholes(1,0.0325,AE55,320,O55,0.3,0)</f>
        <v>45.32351534822653</v>
      </c>
      <c r="T55" s="11">
        <f>BlackScholes(2,0.0325,AE55,320,O55,0.3,0)</f>
        <v>18.25399392997462</v>
      </c>
      <c r="U55" s="11">
        <f>BlackScholes(2,0.0325,AE55,320,N55,0.3,0)</f>
        <v>18.36243192281605</v>
      </c>
      <c r="AE55">
        <f t="shared" si="5"/>
        <v>0.5833333333333334</v>
      </c>
    </row>
    <row r="56" spans="5:31" ht="12.75"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L56" s="6"/>
      <c r="M56" s="6">
        <f>+$N$2*O$7</f>
        <v>225</v>
      </c>
      <c r="N56" s="6" t="s">
        <v>44</v>
      </c>
      <c r="O56" s="6">
        <f ca="1">INT($O$18*(RAND()-0.5))</f>
        <v>348</v>
      </c>
      <c r="P56" s="6" t="s">
        <v>44</v>
      </c>
      <c r="Q56" s="6">
        <v>0</v>
      </c>
      <c r="R56" s="11" t="s">
        <v>44</v>
      </c>
      <c r="S56" s="11">
        <v>0</v>
      </c>
      <c r="T56" s="11" t="s">
        <v>44</v>
      </c>
      <c r="U56" s="11">
        <v>0</v>
      </c>
      <c r="AE56">
        <f t="shared" si="5"/>
        <v>0.5833333333333334</v>
      </c>
    </row>
    <row r="57" spans="5:31" ht="12.75"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L57" s="6"/>
      <c r="M57" s="6">
        <f>+$N$2*O$8</f>
        <v>270</v>
      </c>
      <c r="N57" s="6">
        <v>326.848</v>
      </c>
      <c r="O57" s="6">
        <v>327.175</v>
      </c>
      <c r="P57" s="6">
        <f>900*EXP(-(AE57*$P$18))</f>
        <v>885.4931870790186</v>
      </c>
      <c r="Q57" s="6">
        <f>900*EXP(-(AE57*$P$18))</f>
        <v>885.4931870790186</v>
      </c>
      <c r="R57" s="11">
        <f>BlackScholes(1,0.0325,AE57,320,N57,0.3,0)</f>
        <v>33.52405525192299</v>
      </c>
      <c r="S57" s="11">
        <f>BlackScholes(1,0.0325,AE57,320,O57,0.3,0)</f>
        <v>33.72421670547917</v>
      </c>
      <c r="T57" s="11">
        <f>BlackScholes(2,0.0325,AE57,320,O57,0.3,0)</f>
        <v>21.391238778019133</v>
      </c>
      <c r="U57" s="11">
        <f>BlackScholes(2,0.0325,AE57,320,N57,0.3,0)</f>
        <v>21.51807732446295</v>
      </c>
      <c r="AE57">
        <f t="shared" si="5"/>
        <v>0.5</v>
      </c>
    </row>
    <row r="58" spans="5:31" ht="12.75"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L58" s="6"/>
      <c r="M58" s="6">
        <f>+$N$2*O$8</f>
        <v>270</v>
      </c>
      <c r="N58" s="6" t="s">
        <v>44</v>
      </c>
      <c r="O58" s="6">
        <f ca="1">INT($O$18*(RAND()-0.5))</f>
        <v>136</v>
      </c>
      <c r="P58" s="6" t="s">
        <v>44</v>
      </c>
      <c r="Q58" s="6">
        <v>0</v>
      </c>
      <c r="R58" s="11" t="s">
        <v>44</v>
      </c>
      <c r="S58" s="11">
        <v>0</v>
      </c>
      <c r="T58" s="11" t="s">
        <v>44</v>
      </c>
      <c r="U58" s="11">
        <v>0</v>
      </c>
      <c r="AE58">
        <f t="shared" si="5"/>
        <v>0.5</v>
      </c>
    </row>
    <row r="59" spans="5:31" ht="12.75">
      <c r="E59">
        <v>0</v>
      </c>
      <c r="F59">
        <v>0</v>
      </c>
      <c r="G59">
        <v>0</v>
      </c>
      <c r="H59">
        <v>0</v>
      </c>
      <c r="I59">
        <v>24.559999465942383</v>
      </c>
      <c r="J59">
        <v>0</v>
      </c>
      <c r="L59" s="6"/>
      <c r="M59" s="6">
        <f>+$N$2*O$9</f>
        <v>315</v>
      </c>
      <c r="N59" s="6">
        <v>315.318</v>
      </c>
      <c r="O59" s="6">
        <v>315.634</v>
      </c>
      <c r="P59" s="6">
        <f>900*EXP(-(AE59*$P$18))</f>
        <v>887.8946483048608</v>
      </c>
      <c r="Q59" s="6">
        <f>900*EXP(-(AE59*$P$18))</f>
        <v>887.8946483048608</v>
      </c>
      <c r="R59" s="11">
        <f>BlackScholes(1,0.0325,AE59,320,N59,0.3,0)</f>
        <v>24.141013524094273</v>
      </c>
      <c r="S59" s="11">
        <f>BlackScholes(1,0.0325,AE59,320,O59,0.3,0)</f>
        <v>24.310745765422745</v>
      </c>
      <c r="T59" s="11">
        <f>BlackScholes(2,0.0325,AE59,320,O59,0.3,0)</f>
        <v>24.372620718262134</v>
      </c>
      <c r="U59" s="11">
        <f>BlackScholes(2,0.0325,AE59,320,N59,0.3,0)</f>
        <v>24.518888476933693</v>
      </c>
      <c r="AE59">
        <f t="shared" si="5"/>
        <v>0.4166666666666667</v>
      </c>
    </row>
    <row r="60" spans="5:31" ht="12.75"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L60" s="6"/>
      <c r="M60" s="6">
        <f>+$N$2*O$9</f>
        <v>315</v>
      </c>
      <c r="N60" s="6" t="s">
        <v>44</v>
      </c>
      <c r="O60" s="6">
        <f ca="1">INT($O$18*(RAND()-0.5))</f>
        <v>570</v>
      </c>
      <c r="P60" s="6" t="s">
        <v>44</v>
      </c>
      <c r="Q60" s="6">
        <v>0</v>
      </c>
      <c r="R60" s="11" t="s">
        <v>44</v>
      </c>
      <c r="S60" s="11">
        <v>0</v>
      </c>
      <c r="T60" s="11" t="s">
        <v>44</v>
      </c>
      <c r="U60" s="11">
        <v>0</v>
      </c>
      <c r="AE60">
        <f t="shared" si="5"/>
        <v>0.4166666666666667</v>
      </c>
    </row>
    <row r="61" spans="5:31" ht="12.75"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L61" s="6"/>
      <c r="M61" s="6">
        <f>+$N$2*O$10</f>
        <v>360</v>
      </c>
      <c r="N61" s="6">
        <v>298.922</v>
      </c>
      <c r="O61" s="6">
        <v>299.221</v>
      </c>
      <c r="P61" s="6">
        <f>900*EXP(-(AE61*$P$18))</f>
        <v>890.3026223035885</v>
      </c>
      <c r="Q61" s="6">
        <f>900*EXP(-(AE61*$P$18))</f>
        <v>890.3026223035885</v>
      </c>
      <c r="R61" s="11">
        <f>BlackScholes(1,0.0325,AE61,320,N61,0.3,0)</f>
        <v>13.571504455407434</v>
      </c>
      <c r="S61" s="11">
        <f>BlackScholes(1,0.0325,AE61,320,O61,0.3,0)</f>
        <v>13.692490624123083</v>
      </c>
      <c r="T61" s="11">
        <f>BlackScholes(2,0.0325,AE61,320,O61,0.3,0)</f>
        <v>31.02353410984341</v>
      </c>
      <c r="U61" s="11">
        <f>BlackScholes(2,0.0325,AE61,320,N61,0.3,0)</f>
        <v>31.20154794112774</v>
      </c>
      <c r="AE61">
        <f t="shared" si="5"/>
        <v>0.3333333333333333</v>
      </c>
    </row>
    <row r="62" spans="5:31" ht="12.75"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L62" s="6"/>
      <c r="M62" s="6">
        <f>+$N$2*O$10</f>
        <v>360</v>
      </c>
      <c r="N62" s="6" t="s">
        <v>44</v>
      </c>
      <c r="O62" s="6">
        <f ca="1">INT($O$18*(RAND()-0.5))</f>
        <v>187</v>
      </c>
      <c r="P62" s="6" t="s">
        <v>44</v>
      </c>
      <c r="Q62" s="6">
        <v>0</v>
      </c>
      <c r="R62" s="11" t="s">
        <v>44</v>
      </c>
      <c r="S62" s="11">
        <v>0</v>
      </c>
      <c r="T62" s="11" t="s">
        <v>44</v>
      </c>
      <c r="U62" s="11">
        <v>0</v>
      </c>
      <c r="AE62">
        <f t="shared" si="5"/>
        <v>0.3333333333333333</v>
      </c>
    </row>
    <row r="63" spans="5:31" ht="12.75"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L63" s="6"/>
      <c r="M63" s="6">
        <f>+$N$2*O$11</f>
        <v>405</v>
      </c>
      <c r="N63" s="6">
        <v>289.601</v>
      </c>
      <c r="O63" s="6">
        <v>289.891</v>
      </c>
      <c r="P63" s="6">
        <f>900*EXP(-(AE63*$P$18))</f>
        <v>892.7171267378692</v>
      </c>
      <c r="Q63" s="6">
        <f>900*EXP(-(AE63*$P$18))</f>
        <v>892.7171267378692</v>
      </c>
      <c r="R63" s="11">
        <f>BlackScholes(1,0.0325,AE63,320,N63,0.3,0)</f>
        <v>7.519872100482651</v>
      </c>
      <c r="S63" s="11">
        <f>BlackScholes(1,0.0325,AE63,320,O63,0.3,0)</f>
        <v>7.606014667627307</v>
      </c>
      <c r="T63" s="11">
        <f>BlackScholes(2,0.0325,AE63,320,O63,0.3,0)</f>
        <v>35.12554861886966</v>
      </c>
      <c r="U63" s="11">
        <f>BlackScholes(2,0.0325,AE63,320,N63,0.3,0)</f>
        <v>35.32940605172501</v>
      </c>
      <c r="AE63">
        <f t="shared" si="5"/>
        <v>0.25</v>
      </c>
    </row>
    <row r="64" spans="5:31" ht="12.75"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L64" s="6"/>
      <c r="M64" s="6">
        <f>+$N$2*O$11</f>
        <v>405</v>
      </c>
      <c r="N64" s="6" t="s">
        <v>44</v>
      </c>
      <c r="O64" s="6">
        <f ca="1">INT($O$18*(RAND()-0.5))</f>
        <v>-310</v>
      </c>
      <c r="P64" s="6" t="s">
        <v>44</v>
      </c>
      <c r="Q64" s="6">
        <v>0</v>
      </c>
      <c r="R64" s="11" t="s">
        <v>44</v>
      </c>
      <c r="S64" s="11">
        <v>0</v>
      </c>
      <c r="T64" s="11" t="s">
        <v>44</v>
      </c>
      <c r="U64" s="11">
        <v>0</v>
      </c>
      <c r="AE64">
        <f t="shared" si="5"/>
        <v>0.25</v>
      </c>
    </row>
    <row r="65" spans="5:31" ht="12.75"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L65" s="6"/>
      <c r="M65" s="6">
        <f>+$N$2*O$12</f>
        <v>450</v>
      </c>
      <c r="N65" s="6">
        <v>300.188</v>
      </c>
      <c r="O65" s="6">
        <v>300.489</v>
      </c>
      <c r="P65" s="6">
        <f>900*EXP(-(AE65*$P$18))</f>
        <v>895.1381793182713</v>
      </c>
      <c r="Q65" s="6">
        <f>900*EXP(-(AE65*$P$18))</f>
        <v>895.1381793182713</v>
      </c>
      <c r="R65" s="11">
        <f>BlackScholes(1,0.0325,AE65,320,N65,0.3,0)</f>
        <v>7.7455651603939515</v>
      </c>
      <c r="S65" s="11">
        <f>BlackScholes(1,0.0325,AE65,320,O65,0.3,0)</f>
        <v>7.847926075162124</v>
      </c>
      <c r="T65" s="11">
        <f>BlackScholes(2,0.0325,AE65,320,O65,0.3,0)</f>
        <v>25.630278721658602</v>
      </c>
      <c r="U65" s="11">
        <f>BlackScholes(2,0.0325,AE65,320,N65,0.3,0)</f>
        <v>25.828917806890388</v>
      </c>
      <c r="AE65">
        <f t="shared" si="5"/>
        <v>0.16666666666666666</v>
      </c>
    </row>
    <row r="66" spans="5:31" ht="12.75"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L66" s="6"/>
      <c r="M66" s="6">
        <f>+$N$2*O$12</f>
        <v>450</v>
      </c>
      <c r="N66" s="6" t="s">
        <v>44</v>
      </c>
      <c r="O66" s="6">
        <f ca="1">INT($O$18*(RAND()-0.5))</f>
        <v>-243</v>
      </c>
      <c r="P66" s="6" t="s">
        <v>44</v>
      </c>
      <c r="Q66" s="6">
        <v>0</v>
      </c>
      <c r="R66" s="11" t="s">
        <v>44</v>
      </c>
      <c r="S66" s="11">
        <v>0</v>
      </c>
      <c r="T66" s="11" t="s">
        <v>44</v>
      </c>
      <c r="U66" s="11">
        <v>0</v>
      </c>
      <c r="AE66">
        <f t="shared" si="5"/>
        <v>0.16666666666666666</v>
      </c>
    </row>
    <row r="67" spans="5:31" ht="12.75"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L67" s="6"/>
      <c r="M67" s="6">
        <f>+$N$2*O$13</f>
        <v>495</v>
      </c>
      <c r="N67" s="6">
        <v>316.552</v>
      </c>
      <c r="O67" s="6">
        <v>316.869</v>
      </c>
      <c r="P67" s="6">
        <f>900*EXP(-(AE67*$P$18))</f>
        <v>897.5657978033946</v>
      </c>
      <c r="Q67" s="6">
        <f>900*EXP(-(AE67*$P$18))</f>
        <v>897.5657978033946</v>
      </c>
      <c r="R67" s="11">
        <f>BlackScholes(1,0.0325,AE67,320,N67,0.3,0)</f>
        <v>9.734979482942975</v>
      </c>
      <c r="S67" s="11">
        <f>BlackScholes(1,0.0325,AE67,320,O67,0.3,0)</f>
        <v>9.887829589312942</v>
      </c>
      <c r="T67" s="11">
        <f>BlackScholes(2,0.0325,AE67,320,O67,0.3,0)</f>
        <v>12.153335474964292</v>
      </c>
      <c r="U67" s="11">
        <f>BlackScholes(2,0.0325,AE67,320,N67,0.3,0)</f>
        <v>12.317485368594333</v>
      </c>
      <c r="AE67">
        <f t="shared" si="5"/>
        <v>0.08333333333333333</v>
      </c>
    </row>
    <row r="68" spans="5:31" ht="12.75"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L68" s="6"/>
      <c r="M68" s="6">
        <f>+$N$2*O$13</f>
        <v>495</v>
      </c>
      <c r="N68" s="6" t="s">
        <v>44</v>
      </c>
      <c r="O68" s="6">
        <f ca="1">INT($O$18*(RAND()-0.5))</f>
        <v>409</v>
      </c>
      <c r="P68" s="6" t="s">
        <v>44</v>
      </c>
      <c r="Q68" s="6">
        <v>0</v>
      </c>
      <c r="R68" s="11" t="s">
        <v>44</v>
      </c>
      <c r="S68" s="11">
        <v>0</v>
      </c>
      <c r="T68" s="11" t="s">
        <v>44</v>
      </c>
      <c r="U68" s="11">
        <v>0</v>
      </c>
      <c r="AE68">
        <f t="shared" si="5"/>
        <v>0.08333333333333333</v>
      </c>
    </row>
    <row r="69" spans="5:31" ht="12.75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L69" s="6" t="s">
        <v>46</v>
      </c>
      <c r="M69" s="6">
        <f>+$N$2*O$2</f>
        <v>0</v>
      </c>
      <c r="N69" s="6">
        <v>346.826</v>
      </c>
      <c r="O69" s="6">
        <v>347.173</v>
      </c>
      <c r="P69" s="6">
        <f>900*EXP(-(AE69*$P$18))</f>
        <v>871.2202048481754</v>
      </c>
      <c r="Q69" s="6">
        <f>900*EXP(-(AE69*$P$18))</f>
        <v>871.2202048481754</v>
      </c>
      <c r="R69" s="11">
        <f>BlackScholes(1,0.0325,AE69,320,N69,0.3,0)</f>
        <v>60.39482063301759</v>
      </c>
      <c r="S69" s="11">
        <f>BlackScholes(1,0.0325,AE69,320,O69,0.3,0)</f>
        <v>60.63819574452678</v>
      </c>
      <c r="T69" s="11">
        <f>BlackScholes(2,0.0325,AE69,320,O69,0.3,0)</f>
        <v>23.232379690544718</v>
      </c>
      <c r="U69" s="11">
        <f>BlackScholes(2,0.0325,AE69,320,N69,0.3,0)</f>
        <v>23.336004579035517</v>
      </c>
      <c r="AE69">
        <f t="shared" si="5"/>
        <v>1</v>
      </c>
    </row>
    <row r="70" spans="5:31" ht="12.75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L70" s="6"/>
      <c r="M70" s="6">
        <f>+$N$2*O$2</f>
        <v>0</v>
      </c>
      <c r="N70" s="6" t="s">
        <v>44</v>
      </c>
      <c r="O70" s="6">
        <f ca="1">INT($O$18*(RAND()-0.5))</f>
        <v>517</v>
      </c>
      <c r="P70" s="6" t="s">
        <v>44</v>
      </c>
      <c r="Q70" s="6">
        <v>0</v>
      </c>
      <c r="R70" s="11" t="s">
        <v>44</v>
      </c>
      <c r="S70" s="11">
        <v>0</v>
      </c>
      <c r="T70" s="11" t="s">
        <v>44</v>
      </c>
      <c r="U70" s="11">
        <v>0</v>
      </c>
      <c r="AE70">
        <f t="shared" si="5"/>
        <v>1</v>
      </c>
    </row>
    <row r="71" spans="5:31" ht="12.75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L71" s="6"/>
      <c r="M71" s="6">
        <f>+$N$2*O$3</f>
        <v>45</v>
      </c>
      <c r="N71" s="6">
        <v>339.477</v>
      </c>
      <c r="O71" s="6">
        <v>339.816</v>
      </c>
      <c r="P71" s="6">
        <f>900*EXP(-(AE71*$P$18))</f>
        <v>873.5829576865284</v>
      </c>
      <c r="Q71" s="6">
        <f>900*EXP(-(AE71*$P$18))</f>
        <v>873.5829576865284</v>
      </c>
      <c r="R71" s="11">
        <f>BlackScholes(1,0.0325,AE71,320,N71,0.3,0)</f>
        <v>53.30272091509417</v>
      </c>
      <c r="S71" s="11">
        <f>BlackScholes(1,0.0325,AE71,320,O71,0.3,0)</f>
        <v>53.53167078825811</v>
      </c>
      <c r="T71" s="11">
        <f>BlackScholes(2,0.0325,AE71,320,O71,0.3,0)</f>
        <v>24.32294463235714</v>
      </c>
      <c r="U71" s="11">
        <f>BlackScholes(2,0.0325,AE71,320,N71,0.3,0)</f>
        <v>24.432994759193175</v>
      </c>
      <c r="AE71">
        <f t="shared" si="5"/>
        <v>0.9166666666666666</v>
      </c>
    </row>
    <row r="72" spans="5:31" ht="12.75"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L72" s="6"/>
      <c r="M72" s="6">
        <f>+$N$2*O$3</f>
        <v>45</v>
      </c>
      <c r="N72" s="6" t="s">
        <v>44</v>
      </c>
      <c r="O72" s="6">
        <f ca="1">INT($O$18*(RAND()-0.5))</f>
        <v>173</v>
      </c>
      <c r="P72" s="6" t="s">
        <v>44</v>
      </c>
      <c r="Q72" s="6">
        <v>0</v>
      </c>
      <c r="R72" s="11" t="s">
        <v>44</v>
      </c>
      <c r="S72" s="11">
        <v>0</v>
      </c>
      <c r="T72" s="11" t="s">
        <v>44</v>
      </c>
      <c r="U72" s="11">
        <v>0</v>
      </c>
      <c r="AE72">
        <f t="shared" si="5"/>
        <v>0.9166666666666666</v>
      </c>
    </row>
    <row r="73" spans="5:31" ht="12.75"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L73" s="6"/>
      <c r="M73" s="6">
        <f>+$N$2*O$4</f>
        <v>90</v>
      </c>
      <c r="N73" s="6">
        <v>344.605</v>
      </c>
      <c r="O73" s="6">
        <v>344.95</v>
      </c>
      <c r="P73" s="6">
        <f>900*EXP(-(AE73*$P$18))</f>
        <v>875.9521183204581</v>
      </c>
      <c r="Q73" s="6">
        <f>900*EXP(-(AE73*$P$18))</f>
        <v>875.9521183204581</v>
      </c>
      <c r="R73" s="11">
        <f>BlackScholes(1,0.0325,AE73,320,N73,0.3,0)</f>
        <v>54.69742520887855</v>
      </c>
      <c r="S73" s="11">
        <f>BlackScholes(1,0.0325,AE73,320,O73,0.3,0)</f>
        <v>54.93696745527869</v>
      </c>
      <c r="T73" s="11">
        <f>BlackScholes(2,0.0325,AE73,320,O73,0.3,0)</f>
        <v>21.436609524774948</v>
      </c>
      <c r="U73" s="11">
        <f>BlackScholes(2,0.0325,AE73,320,N73,0.3,0)</f>
        <v>21.542067278374777</v>
      </c>
      <c r="AE73">
        <f t="shared" si="5"/>
        <v>0.8333333333333334</v>
      </c>
    </row>
    <row r="74" spans="5:31" ht="12.75"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L74" s="6"/>
      <c r="M74" s="6">
        <f>+$N$2*O$4</f>
        <v>90</v>
      </c>
      <c r="N74" s="6" t="s">
        <v>44</v>
      </c>
      <c r="O74" s="6">
        <f ca="1">INT($O$18*(RAND()-0.5))</f>
        <v>312</v>
      </c>
      <c r="P74" s="6" t="s">
        <v>44</v>
      </c>
      <c r="Q74" s="6">
        <v>0</v>
      </c>
      <c r="R74" s="11" t="s">
        <v>44</v>
      </c>
      <c r="S74" s="11">
        <v>0</v>
      </c>
      <c r="T74" s="11" t="s">
        <v>44</v>
      </c>
      <c r="U74" s="11">
        <v>0</v>
      </c>
      <c r="AE74">
        <f t="shared" si="5"/>
        <v>0.8333333333333334</v>
      </c>
    </row>
    <row r="75" spans="5:31" ht="12.75"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L75" s="6"/>
      <c r="M75" s="6">
        <f>+$N$2*O$5</f>
        <v>135</v>
      </c>
      <c r="N75" s="6">
        <v>344.236</v>
      </c>
      <c r="O75" s="6">
        <v>344.58</v>
      </c>
      <c r="P75" s="6">
        <f>900*EXP(-(AE75*$P$18))</f>
        <v>878.3277041279333</v>
      </c>
      <c r="Q75" s="6">
        <f>900*EXP(-(AE75*$P$18))</f>
        <v>878.3277041279333</v>
      </c>
      <c r="R75" s="11">
        <f>BlackScholes(1,0.0325,AE75,320,N75,0.3,0)</f>
        <v>52.24012371793424</v>
      </c>
      <c r="S75" s="11">
        <f>BlackScholes(1,0.0325,AE75,320,O75,0.3,0)</f>
        <v>52.47879079630609</v>
      </c>
      <c r="T75" s="11">
        <f>BlackScholes(2,0.0325,AE75,320,O75,0.3,0)</f>
        <v>20.193085597349064</v>
      </c>
      <c r="U75" s="11">
        <f>BlackScholes(2,0.0325,AE75,320,N75,0.3,0)</f>
        <v>20.298418518977215</v>
      </c>
      <c r="AE75">
        <f t="shared" si="5"/>
        <v>0.75</v>
      </c>
    </row>
    <row r="76" spans="5:31" ht="12.75"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L76" s="6"/>
      <c r="M76" s="6">
        <f>+$N$2*O$5</f>
        <v>135</v>
      </c>
      <c r="N76" s="6" t="s">
        <v>44</v>
      </c>
      <c r="O76" s="6">
        <f ca="1">INT($O$18*(RAND()-0.5))</f>
        <v>-375</v>
      </c>
      <c r="P76" s="6" t="s">
        <v>44</v>
      </c>
      <c r="Q76" s="6">
        <v>0</v>
      </c>
      <c r="R76" s="11" t="s">
        <v>44</v>
      </c>
      <c r="S76" s="11">
        <v>0</v>
      </c>
      <c r="T76" s="11" t="s">
        <v>44</v>
      </c>
      <c r="U76" s="11">
        <v>0</v>
      </c>
      <c r="AE76">
        <f t="shared" si="5"/>
        <v>0.75</v>
      </c>
    </row>
    <row r="77" spans="5:31" ht="12.75"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L77" s="6"/>
      <c r="M77" s="6">
        <f>+$N$2*O$6</f>
        <v>180</v>
      </c>
      <c r="N77" s="6">
        <v>347.638</v>
      </c>
      <c r="O77" s="6">
        <v>347.986</v>
      </c>
      <c r="P77" s="6">
        <f>900*EXP(-(AE77*$P$18))</f>
        <v>880.7097325340512</v>
      </c>
      <c r="Q77" s="6">
        <f>900*EXP(-(AE77*$P$18))</f>
        <v>880.7097325340512</v>
      </c>
      <c r="R77" s="11">
        <f>BlackScholes(1,0.0325,AE77,320,N77,0.3,0)</f>
        <v>52.32382350997768</v>
      </c>
      <c r="S77" s="11">
        <f>BlackScholes(1,0.0325,AE77,320,O77,0.3,0)</f>
        <v>52.57063881673359</v>
      </c>
      <c r="T77" s="11">
        <f>BlackScholes(2,0.0325,AE77,320,O77,0.3,0)</f>
        <v>17.725877051062962</v>
      </c>
      <c r="U77" s="11">
        <f>BlackScholes(2,0.0325,AE77,320,N77,0.3,0)</f>
        <v>17.827061744307056</v>
      </c>
      <c r="AE77">
        <f t="shared" si="5"/>
        <v>0.6666666666666666</v>
      </c>
    </row>
    <row r="78" spans="5:31" ht="12.75">
      <c r="E78">
        <v>349.0585021972656</v>
      </c>
      <c r="F78">
        <v>897.5657958984375</v>
      </c>
      <c r="G78">
        <v>32.175048828125</v>
      </c>
      <c r="H78">
        <v>2.2510578632354736</v>
      </c>
      <c r="I78">
        <v>12.279999732971191</v>
      </c>
      <c r="J78">
        <v>0</v>
      </c>
      <c r="L78" s="6"/>
      <c r="M78" s="6">
        <f>+$N$2*O$6</f>
        <v>180</v>
      </c>
      <c r="N78" s="6" t="s">
        <v>44</v>
      </c>
      <c r="O78" s="6">
        <f ca="1">INT($O$18*(RAND()-0.5))</f>
        <v>310</v>
      </c>
      <c r="P78" s="6" t="s">
        <v>44</v>
      </c>
      <c r="Q78" s="6">
        <v>0</v>
      </c>
      <c r="R78" s="11" t="s">
        <v>44</v>
      </c>
      <c r="S78" s="11">
        <v>0</v>
      </c>
      <c r="T78" s="11" t="s">
        <v>44</v>
      </c>
      <c r="U78" s="11">
        <v>0</v>
      </c>
      <c r="AE78">
        <f t="shared" si="5"/>
        <v>0.6666666666666666</v>
      </c>
    </row>
    <row r="79" spans="5:31" ht="12.75">
      <c r="E79">
        <v>316.71051025390625</v>
      </c>
      <c r="F79">
        <v>897.5657958984375</v>
      </c>
      <c r="G79">
        <v>9.811405181884766</v>
      </c>
      <c r="H79">
        <v>12.235410690307617</v>
      </c>
      <c r="I79">
        <v>0</v>
      </c>
      <c r="J79">
        <v>0</v>
      </c>
      <c r="L79" s="6"/>
      <c r="M79" s="6">
        <f>+$N$2*O$7</f>
        <v>225</v>
      </c>
      <c r="N79" s="6">
        <v>339.967</v>
      </c>
      <c r="O79" s="6">
        <v>340.307</v>
      </c>
      <c r="P79" s="6">
        <f>900*EXP(-(AE79*$P$18))</f>
        <v>883.0982210111665</v>
      </c>
      <c r="Q79" s="6">
        <f>900*EXP(-(AE79*$P$18))</f>
        <v>883.0982210111665</v>
      </c>
      <c r="R79" s="11">
        <f>BlackScholes(1,0.0325,AE79,320,N79,0.3,0)</f>
        <v>44.57997101921063</v>
      </c>
      <c r="S79" s="11">
        <f>BlackScholes(1,0.0325,AE79,320,O79,0.3,0)</f>
        <v>44.81067884839079</v>
      </c>
      <c r="T79" s="11">
        <f>BlackScholes(2,0.0325,AE79,320,O79,0.3,0)</f>
        <v>18.49415743013887</v>
      </c>
      <c r="U79" s="11">
        <f>BlackScholes(2,0.0325,AE79,320,N79,0.3,0)</f>
        <v>18.60344960095874</v>
      </c>
      <c r="AE79">
        <f t="shared" si="5"/>
        <v>0.5833333333333334</v>
      </c>
    </row>
    <row r="80" spans="5:31" ht="12.75">
      <c r="E80">
        <v>348.72650146484375</v>
      </c>
      <c r="F80">
        <v>897.5657958984375</v>
      </c>
      <c r="G80">
        <v>31.89009666442871</v>
      </c>
      <c r="H80">
        <v>2.2981033325195312</v>
      </c>
      <c r="I80">
        <v>0</v>
      </c>
      <c r="J80">
        <v>0</v>
      </c>
      <c r="L80" s="6"/>
      <c r="M80" s="6">
        <f>+$N$2*O$7</f>
        <v>225</v>
      </c>
      <c r="N80" s="6" t="s">
        <v>44</v>
      </c>
      <c r="O80" s="6">
        <f ca="1">INT($O$18*(RAND()-0.5))</f>
        <v>-282</v>
      </c>
      <c r="P80" s="6" t="s">
        <v>44</v>
      </c>
      <c r="Q80" s="6">
        <v>0</v>
      </c>
      <c r="R80" s="11" t="s">
        <v>44</v>
      </c>
      <c r="S80" s="11">
        <v>0</v>
      </c>
      <c r="T80" s="11" t="s">
        <v>44</v>
      </c>
      <c r="U80" s="11">
        <v>0</v>
      </c>
      <c r="AE80">
        <f t="shared" si="5"/>
        <v>0.5833333333333334</v>
      </c>
    </row>
    <row r="81" spans="5:31" ht="12.75">
      <c r="E81">
        <v>296.0360107421875</v>
      </c>
      <c r="F81">
        <v>897.5657958984375</v>
      </c>
      <c r="G81">
        <v>2.834700345993042</v>
      </c>
      <c r="H81">
        <v>25.93320655822754</v>
      </c>
      <c r="I81">
        <v>0</v>
      </c>
      <c r="J81">
        <v>0</v>
      </c>
      <c r="L81" s="6"/>
      <c r="M81" s="6">
        <f>+$N$2*O$8</f>
        <v>270</v>
      </c>
      <c r="N81" s="6">
        <v>329.194</v>
      </c>
      <c r="O81" s="6">
        <v>329.523</v>
      </c>
      <c r="P81" s="6">
        <f>900*EXP(-(AE81*$P$18))</f>
        <v>885.4931870790186</v>
      </c>
      <c r="Q81" s="6">
        <f>900*EXP(-(AE81*$P$18))</f>
        <v>885.4931870790186</v>
      </c>
      <c r="R81" s="11">
        <f>BlackScholes(1,0.0325,AE81,320,N81,0.3,0)</f>
        <v>34.9730891656584</v>
      </c>
      <c r="S81" s="11">
        <f>BlackScholes(1,0.0325,AE81,320,O81,0.3,0)</f>
        <v>35.17870368259248</v>
      </c>
      <c r="T81" s="11">
        <f>BlackScholes(2,0.0325,AE81,320,O81,0.3,0)</f>
        <v>20.49772575513243</v>
      </c>
      <c r="U81" s="11">
        <f>BlackScholes(2,0.0325,AE81,320,N81,0.3,0)</f>
        <v>20.621111238198377</v>
      </c>
      <c r="AE81">
        <f t="shared" si="5"/>
        <v>0.5</v>
      </c>
    </row>
    <row r="82" spans="5:31" ht="12.75">
      <c r="E82">
        <v>336.3210144042969</v>
      </c>
      <c r="F82">
        <v>897.5657958984375</v>
      </c>
      <c r="G82">
        <v>21.92593002319336</v>
      </c>
      <c r="H82">
        <v>4.739437580108643</v>
      </c>
      <c r="I82">
        <v>0</v>
      </c>
      <c r="J82">
        <v>0</v>
      </c>
      <c r="L82" s="6"/>
      <c r="M82" s="6">
        <f>+$N$2*O$8</f>
        <v>270</v>
      </c>
      <c r="N82" s="6" t="s">
        <v>44</v>
      </c>
      <c r="O82" s="6">
        <f ca="1">INT($O$18*(RAND()-0.5))</f>
        <v>-579</v>
      </c>
      <c r="P82" s="6" t="s">
        <v>44</v>
      </c>
      <c r="Q82" s="6">
        <v>0</v>
      </c>
      <c r="R82" s="11" t="s">
        <v>44</v>
      </c>
      <c r="S82" s="11">
        <v>0</v>
      </c>
      <c r="T82" s="11" t="s">
        <v>44</v>
      </c>
      <c r="U82" s="11">
        <v>0</v>
      </c>
      <c r="AE82">
        <f t="shared" si="5"/>
        <v>0.5</v>
      </c>
    </row>
    <row r="83" spans="5:31" ht="12.75">
      <c r="E83">
        <v>333.030517578125</v>
      </c>
      <c r="F83">
        <v>897.5657958984375</v>
      </c>
      <c r="G83">
        <v>19.546688079833984</v>
      </c>
      <c r="H83">
        <v>5.650694847106934</v>
      </c>
      <c r="I83">
        <v>0</v>
      </c>
      <c r="J83">
        <v>0</v>
      </c>
      <c r="L83" s="6"/>
      <c r="M83" s="6">
        <f>+$N$2*O$9</f>
        <v>315</v>
      </c>
      <c r="N83" s="6">
        <v>313.787</v>
      </c>
      <c r="O83" s="6">
        <v>314.101</v>
      </c>
      <c r="P83" s="6">
        <f>900*EXP(-(AE83*$P$18))</f>
        <v>887.8946483048608</v>
      </c>
      <c r="Q83" s="6">
        <f>900*EXP(-(AE83*$P$18))</f>
        <v>887.8946483048608</v>
      </c>
      <c r="R83" s="11">
        <f>BlackScholes(1,0.0325,AE83,320,N83,0.3,0)</f>
        <v>23.32788718149512</v>
      </c>
      <c r="S83" s="11">
        <f>BlackScholes(1,0.0325,AE83,320,O83,0.3,0)</f>
        <v>23.4934068559106</v>
      </c>
      <c r="T83" s="11">
        <f>BlackScholes(2,0.0325,AE83,320,O83,0.3,0)</f>
        <v>25.088281808750004</v>
      </c>
      <c r="U83" s="11">
        <f>BlackScholes(2,0.0325,AE83,320,N83,0.3,0)</f>
        <v>25.236762134334548</v>
      </c>
      <c r="AE83">
        <f t="shared" si="5"/>
        <v>0.4166666666666667</v>
      </c>
    </row>
    <row r="84" spans="5:31" ht="12.75">
      <c r="E84">
        <v>316.166015625</v>
      </c>
      <c r="F84">
        <v>899.8389892578125</v>
      </c>
      <c r="G84">
        <v>9.551013946533203</v>
      </c>
      <c r="H84">
        <v>12.519519805908203</v>
      </c>
      <c r="I84">
        <v>0</v>
      </c>
      <c r="J84">
        <v>0</v>
      </c>
      <c r="L84" s="6"/>
      <c r="M84" s="6">
        <f>+$N$2*O$9</f>
        <v>315</v>
      </c>
      <c r="N84" s="6" t="s">
        <v>44</v>
      </c>
      <c r="O84" s="6">
        <f ca="1">INT($O$18*(RAND()-0.5))</f>
        <v>-527</v>
      </c>
      <c r="P84" s="6" t="s">
        <v>44</v>
      </c>
      <c r="Q84" s="6">
        <v>0</v>
      </c>
      <c r="R84" s="11" t="s">
        <v>44</v>
      </c>
      <c r="S84" s="11">
        <v>0</v>
      </c>
      <c r="T84" s="11" t="s">
        <v>44</v>
      </c>
      <c r="U84" s="11">
        <v>0</v>
      </c>
      <c r="AE84">
        <f t="shared" si="5"/>
        <v>0.4166666666666667</v>
      </c>
    </row>
    <row r="85" spans="5:31" ht="12.75">
      <c r="E85">
        <v>357.052490234375</v>
      </c>
      <c r="F85">
        <v>899.8389892578125</v>
      </c>
      <c r="G85">
        <v>39.258453369140625</v>
      </c>
      <c r="H85">
        <v>1.3404587507247925</v>
      </c>
      <c r="I85">
        <v>0</v>
      </c>
      <c r="J85">
        <v>0</v>
      </c>
      <c r="L85" s="6"/>
      <c r="M85" s="6">
        <f>+$N$2*O$10</f>
        <v>360</v>
      </c>
      <c r="N85" s="6">
        <v>318.151</v>
      </c>
      <c r="O85" s="6">
        <v>318.47</v>
      </c>
      <c r="P85" s="6">
        <f>900*EXP(-(AE85*$P$18))</f>
        <v>890.3026223035885</v>
      </c>
      <c r="Q85" s="6">
        <f>900*EXP(-(AE85*$P$18))</f>
        <v>890.3026223035885</v>
      </c>
      <c r="R85" s="11">
        <f>BlackScholes(1,0.0325,AE85,320,N85,0.3,0)</f>
        <v>22.702964465948327</v>
      </c>
      <c r="S85" s="11">
        <f>BlackScholes(1,0.0325,AE85,320,O85,0.3,0)</f>
        <v>22.877516210603044</v>
      </c>
      <c r="T85" s="11">
        <f>BlackScholes(2,0.0325,AE85,320,O85,0.3,0)</f>
        <v>20.95955969632335</v>
      </c>
      <c r="U85" s="11">
        <f>BlackScholes(2,0.0325,AE85,320,N85,0.3,0)</f>
        <v>21.10400795166865</v>
      </c>
      <c r="AE85">
        <f t="shared" si="5"/>
        <v>0.3333333333333333</v>
      </c>
    </row>
    <row r="86" spans="5:31" ht="12.75">
      <c r="E86">
        <v>331.1025085449219</v>
      </c>
      <c r="F86">
        <v>899.8389892578125</v>
      </c>
      <c r="G86">
        <v>18.212291717529297</v>
      </c>
      <c r="H86">
        <v>6.244296550750732</v>
      </c>
      <c r="I86">
        <v>0</v>
      </c>
      <c r="J86">
        <v>0</v>
      </c>
      <c r="L86" s="6"/>
      <c r="M86" s="6">
        <f>+$N$2*O$10</f>
        <v>360</v>
      </c>
      <c r="N86" s="6" t="s">
        <v>44</v>
      </c>
      <c r="O86" s="6">
        <f ca="1">INT($O$18*(RAND()-0.5))</f>
        <v>456</v>
      </c>
      <c r="P86" s="6" t="s">
        <v>44</v>
      </c>
      <c r="Q86" s="6">
        <v>0</v>
      </c>
      <c r="R86" s="11" t="s">
        <v>44</v>
      </c>
      <c r="S86" s="11">
        <v>0</v>
      </c>
      <c r="T86" s="11" t="s">
        <v>44</v>
      </c>
      <c r="U86" s="11">
        <v>0</v>
      </c>
      <c r="AE86">
        <f aca="true" t="shared" si="6" ref="AE86:AE149">+($B$4-M86)/$B$4</f>
        <v>0.3333333333333333</v>
      </c>
    </row>
    <row r="87" spans="5:31" ht="12.75">
      <c r="E87">
        <v>316.14398193359375</v>
      </c>
      <c r="F87">
        <v>899.8389892578125</v>
      </c>
      <c r="G87">
        <v>9.540584564208984</v>
      </c>
      <c r="H87">
        <v>12.531089782714844</v>
      </c>
      <c r="I87">
        <v>0</v>
      </c>
      <c r="J87">
        <v>0</v>
      </c>
      <c r="L87" s="6"/>
      <c r="M87" s="6">
        <f>+$N$2*O$11</f>
        <v>405</v>
      </c>
      <c r="N87" s="6">
        <v>329.714</v>
      </c>
      <c r="O87" s="6">
        <v>330.044</v>
      </c>
      <c r="P87" s="6">
        <f>900*EXP(-(AE87*$P$18))</f>
        <v>892.7171267378692</v>
      </c>
      <c r="Q87" s="6">
        <f>900*EXP(-(AE87*$P$18))</f>
        <v>892.7171267378692</v>
      </c>
      <c r="R87" s="11">
        <f>BlackScholes(1,0.0325,AE87,320,N87,0.3,0)</f>
        <v>26.11331633856622</v>
      </c>
      <c r="S87" s="11">
        <f>BlackScholes(1,0.0325,AE87,320,O87,0.3,0)</f>
        <v>26.321218735441974</v>
      </c>
      <c r="T87" s="11">
        <f>BlackScholes(2,0.0325,AE87,320,O87,0.3,0)</f>
        <v>13.687752686684346</v>
      </c>
      <c r="U87" s="11">
        <f>BlackScholes(2,0.0325,AE87,320,N87,0.3,0)</f>
        <v>13.80985028980858</v>
      </c>
      <c r="AE87">
        <f t="shared" si="6"/>
        <v>0.25</v>
      </c>
    </row>
    <row r="88" spans="5:31" ht="12.75">
      <c r="E88">
        <v>357.36700439453125</v>
      </c>
      <c r="F88">
        <v>899.8389892578125</v>
      </c>
      <c r="G88">
        <v>39.54485321044922</v>
      </c>
      <c r="H88">
        <v>1.3123571872711182</v>
      </c>
      <c r="I88">
        <v>0</v>
      </c>
      <c r="J88">
        <v>0</v>
      </c>
      <c r="L88" s="6"/>
      <c r="M88" s="6">
        <f>+$N$2*O$11</f>
        <v>405</v>
      </c>
      <c r="N88" s="6" t="s">
        <v>44</v>
      </c>
      <c r="O88" s="6">
        <f ca="1">INT($O$18*(RAND()-0.5))</f>
        <v>430</v>
      </c>
      <c r="P88" s="6" t="s">
        <v>44</v>
      </c>
      <c r="Q88" s="6">
        <v>0</v>
      </c>
      <c r="R88" s="11" t="s">
        <v>44</v>
      </c>
      <c r="S88" s="11">
        <v>0</v>
      </c>
      <c r="T88" s="11" t="s">
        <v>44</v>
      </c>
      <c r="U88" s="11">
        <v>0</v>
      </c>
      <c r="AE88">
        <f t="shared" si="6"/>
        <v>0.25</v>
      </c>
    </row>
    <row r="89" spans="5:31" ht="12.75">
      <c r="E89">
        <v>315.3785095214844</v>
      </c>
      <c r="F89">
        <v>899.8389892578125</v>
      </c>
      <c r="G89">
        <v>9.182047843933105</v>
      </c>
      <c r="H89">
        <v>12.938053131103516</v>
      </c>
      <c r="I89">
        <v>0</v>
      </c>
      <c r="J89">
        <v>0</v>
      </c>
      <c r="L89" s="6"/>
      <c r="M89" s="6">
        <f>+$N$2*O$12</f>
        <v>450</v>
      </c>
      <c r="N89" s="6">
        <v>356.207</v>
      </c>
      <c r="O89" s="6">
        <v>356.564</v>
      </c>
      <c r="P89" s="6">
        <f>900*EXP(-(AE89*$P$18))</f>
        <v>895.1381793182713</v>
      </c>
      <c r="Q89" s="6">
        <f>900*EXP(-(AE89*$P$18))</f>
        <v>895.1381793182713</v>
      </c>
      <c r="R89" s="11">
        <f>BlackScholes(1,0.0325,AE89,320,N89,0.3,0)</f>
        <v>41.927168320326274</v>
      </c>
      <c r="S89" s="11">
        <f>BlackScholes(1,0.0325,AE89,320,O89,0.3,0)</f>
        <v>42.22620094988334</v>
      </c>
      <c r="T89" s="11">
        <f>BlackScholes(2,0.0325,AE89,320,O89,0.3,0)</f>
        <v>3.933553596379783</v>
      </c>
      <c r="U89" s="11">
        <f>BlackScholes(2,0.0325,AE89,320,N89,0.3,0)</f>
        <v>3.991520966822739</v>
      </c>
      <c r="AE89">
        <f t="shared" si="6"/>
        <v>0.16666666666666666</v>
      </c>
    </row>
    <row r="90" spans="5:31" ht="12.75">
      <c r="E90">
        <v>302.853515625</v>
      </c>
      <c r="F90">
        <v>899.8389892578125</v>
      </c>
      <c r="G90">
        <v>8.683721542358398</v>
      </c>
      <c r="H90">
        <v>24.101573944091797</v>
      </c>
      <c r="I90">
        <v>0</v>
      </c>
      <c r="J90">
        <v>0</v>
      </c>
      <c r="L90" s="6"/>
      <c r="M90" s="6">
        <f>+$N$2*O$12</f>
        <v>450</v>
      </c>
      <c r="N90" s="6" t="s">
        <v>44</v>
      </c>
      <c r="O90" s="6">
        <f ca="1">INT($O$18*(RAND()-0.5))</f>
        <v>-12</v>
      </c>
      <c r="P90" s="6" t="s">
        <v>44</v>
      </c>
      <c r="Q90" s="6">
        <v>0</v>
      </c>
      <c r="R90" s="11" t="s">
        <v>44</v>
      </c>
      <c r="S90" s="11">
        <v>0</v>
      </c>
      <c r="T90" s="11" t="s">
        <v>44</v>
      </c>
      <c r="U90" s="11">
        <v>0</v>
      </c>
      <c r="AE90">
        <f t="shared" si="6"/>
        <v>0.16666666666666666</v>
      </c>
    </row>
    <row r="91" spans="5:31" ht="12.75">
      <c r="E91">
        <v>380.3330078125</v>
      </c>
      <c r="F91">
        <v>899.8389892578125</v>
      </c>
      <c r="G91">
        <v>63.44396209716797</v>
      </c>
      <c r="H91">
        <v>1.3823137283325195</v>
      </c>
      <c r="I91">
        <v>0</v>
      </c>
      <c r="J91">
        <v>0</v>
      </c>
      <c r="L91" s="6"/>
      <c r="M91" s="6">
        <f>+$N$2*O$13</f>
        <v>495</v>
      </c>
      <c r="N91" s="6">
        <v>348.552</v>
      </c>
      <c r="O91" s="6">
        <v>348.901</v>
      </c>
      <c r="P91" s="6">
        <f>900*EXP(-(AE91*$P$18))</f>
        <v>897.5657978033946</v>
      </c>
      <c r="Q91" s="6">
        <f>900*EXP(-(AE91*$P$18))</f>
        <v>897.5657978033946</v>
      </c>
      <c r="R91" s="11">
        <f>BlackScholes(1,0.0325,AE91,320,N91,0.3,0)</f>
        <v>31.74053986481374</v>
      </c>
      <c r="S91" s="11">
        <f>BlackScholes(1,0.0325,AE91,320,O91,0.3,0)</f>
        <v>32.03965512424433</v>
      </c>
      <c r="T91" s="11">
        <f>BlackScholes(2,0.0325,AE91,320,O91,0.3,0)</f>
        <v>2.2731610098957007</v>
      </c>
      <c r="U91" s="11">
        <f>BlackScholes(2,0.0325,AE91,320,N91,0.3,0)</f>
        <v>2.3230457504651056</v>
      </c>
      <c r="AE91">
        <f t="shared" si="6"/>
        <v>0.08333333333333333</v>
      </c>
    </row>
    <row r="92" spans="5:31" ht="12.75">
      <c r="E92">
        <v>304.01898193359375</v>
      </c>
      <c r="F92">
        <v>899.8389892578125</v>
      </c>
      <c r="G92">
        <v>9.116439819335938</v>
      </c>
      <c r="H92">
        <v>23.368791580200195</v>
      </c>
      <c r="I92">
        <v>0</v>
      </c>
      <c r="J92">
        <v>0</v>
      </c>
      <c r="L92" s="6"/>
      <c r="M92" s="6">
        <f>+$N$2*O$13</f>
        <v>495</v>
      </c>
      <c r="N92" s="6" t="s">
        <v>44</v>
      </c>
      <c r="O92" s="6">
        <f ca="1">INT($O$18*(RAND()-0.5))</f>
        <v>-137</v>
      </c>
      <c r="P92" s="6" t="s">
        <v>44</v>
      </c>
      <c r="Q92" s="6">
        <v>0</v>
      </c>
      <c r="R92" s="11" t="s">
        <v>44</v>
      </c>
      <c r="S92" s="11">
        <v>0</v>
      </c>
      <c r="T92" s="11" t="s">
        <v>44</v>
      </c>
      <c r="U92" s="11">
        <v>0</v>
      </c>
      <c r="AE92">
        <f t="shared" si="6"/>
        <v>0.08333333333333333</v>
      </c>
    </row>
    <row r="93" spans="5:31" ht="12.75">
      <c r="E93">
        <v>339.36798095703125</v>
      </c>
      <c r="F93">
        <v>899.8389892578125</v>
      </c>
      <c r="G93">
        <v>28.75665283203125</v>
      </c>
      <c r="H93">
        <v>7.660004138946533</v>
      </c>
      <c r="I93">
        <v>0</v>
      </c>
      <c r="J93">
        <v>0</v>
      </c>
      <c r="L93" s="6" t="s">
        <v>48</v>
      </c>
      <c r="M93" s="6">
        <f>+$N$2*O$2</f>
        <v>0</v>
      </c>
      <c r="N93" s="6">
        <v>346.826</v>
      </c>
      <c r="O93" s="6">
        <v>347.173</v>
      </c>
      <c r="P93" s="6">
        <f>900*EXP(-(AE93*$P$18))</f>
        <v>871.2202048481754</v>
      </c>
      <c r="Q93" s="6">
        <f>900*EXP(-(AE93*$P$18))</f>
        <v>871.2202048481754</v>
      </c>
      <c r="R93" s="11">
        <f>BlackScholes(1,0.0325,AE93,320,N93,0.3,0)</f>
        <v>60.39482063301759</v>
      </c>
      <c r="S93" s="11">
        <f>BlackScholes(1,0.0325,AE93,320,O93,0.3,0)</f>
        <v>60.63819574452678</v>
      </c>
      <c r="T93" s="11">
        <f>BlackScholes(2,0.0325,AE93,320,O93,0.3,0)</f>
        <v>23.232379690544718</v>
      </c>
      <c r="U93" s="11">
        <f>BlackScholes(2,0.0325,AE93,320,N93,0.3,0)</f>
        <v>23.336004579035517</v>
      </c>
      <c r="AE93">
        <f t="shared" si="6"/>
        <v>1</v>
      </c>
    </row>
    <row r="94" spans="5:31" ht="12.75">
      <c r="E94">
        <v>358.80950927734375</v>
      </c>
      <c r="F94">
        <v>899.8389892578125</v>
      </c>
      <c r="G94">
        <v>44.123287200927734</v>
      </c>
      <c r="H94">
        <v>3.585139274597168</v>
      </c>
      <c r="I94">
        <v>0</v>
      </c>
      <c r="J94">
        <v>0</v>
      </c>
      <c r="L94" s="6"/>
      <c r="M94" s="6">
        <f>+$N$2*O$2</f>
        <v>0</v>
      </c>
      <c r="N94" s="6" t="s">
        <v>44</v>
      </c>
      <c r="O94" s="6">
        <f ca="1">INT($O$18*(RAND()-0.5))</f>
        <v>21</v>
      </c>
      <c r="P94" s="6" t="s">
        <v>44</v>
      </c>
      <c r="Q94" s="6">
        <v>0</v>
      </c>
      <c r="R94" s="11" t="s">
        <v>44</v>
      </c>
      <c r="S94" s="11">
        <v>0</v>
      </c>
      <c r="T94" s="11" t="s">
        <v>44</v>
      </c>
      <c r="U94" s="11">
        <v>0</v>
      </c>
      <c r="AE94">
        <f t="shared" si="6"/>
        <v>1</v>
      </c>
    </row>
    <row r="95" spans="5:31" ht="12.75">
      <c r="E95">
        <v>297.6944885253906</v>
      </c>
      <c r="F95">
        <v>899.8389892578125</v>
      </c>
      <c r="G95">
        <v>6.932158946990967</v>
      </c>
      <c r="H95">
        <v>27.509010314941406</v>
      </c>
      <c r="I95">
        <v>0</v>
      </c>
      <c r="J95">
        <v>0</v>
      </c>
      <c r="L95" s="6"/>
      <c r="M95" s="6">
        <f>+$N$2*O$3</f>
        <v>45</v>
      </c>
      <c r="N95" s="6">
        <v>335.109</v>
      </c>
      <c r="O95" s="6">
        <v>335.445</v>
      </c>
      <c r="P95" s="6">
        <f>900*EXP(-(AE95*$P$18))</f>
        <v>873.5829576865284</v>
      </c>
      <c r="Q95" s="6">
        <f>900*EXP(-(AE95*$P$18))</f>
        <v>873.5829576865284</v>
      </c>
      <c r="R95" s="11">
        <f>BlackScholes(1,0.0325,AE95,320,N95,0.3,0)</f>
        <v>50.39105579801747</v>
      </c>
      <c r="S95" s="11">
        <f>BlackScholes(1,0.0325,AE95,320,O95,0.3,0)</f>
        <v>50.61247595094048</v>
      </c>
      <c r="T95" s="11">
        <f>BlackScholes(2,0.0325,AE95,320,O95,0.3,0)</f>
        <v>25.774749795039458</v>
      </c>
      <c r="U95" s="11">
        <f>BlackScholes(2,0.0325,AE95,320,N95,0.3,0)</f>
        <v>25.889329642116472</v>
      </c>
      <c r="AE95">
        <f t="shared" si="6"/>
        <v>0.9166666666666666</v>
      </c>
    </row>
    <row r="96" spans="5:31" ht="12.75">
      <c r="E96">
        <v>345.21148681640625</v>
      </c>
      <c r="F96">
        <v>899.8389892578125</v>
      </c>
      <c r="G96">
        <v>33.10212707519531</v>
      </c>
      <c r="H96">
        <v>6.161978244781494</v>
      </c>
      <c r="I96">
        <v>0</v>
      </c>
      <c r="J96">
        <v>0</v>
      </c>
      <c r="L96" s="6"/>
      <c r="M96" s="6">
        <f>+$N$2*O$3</f>
        <v>45</v>
      </c>
      <c r="N96" s="6" t="s">
        <v>44</v>
      </c>
      <c r="O96" s="6">
        <f ca="1">INT($O$18*(RAND()-0.5))</f>
        <v>245</v>
      </c>
      <c r="P96" s="6" t="s">
        <v>44</v>
      </c>
      <c r="Q96" s="6">
        <v>0</v>
      </c>
      <c r="R96" s="11" t="s">
        <v>44</v>
      </c>
      <c r="S96" s="11">
        <v>0</v>
      </c>
      <c r="T96" s="11" t="s">
        <v>44</v>
      </c>
      <c r="U96" s="11">
        <v>0</v>
      </c>
      <c r="AE96">
        <f t="shared" si="6"/>
        <v>0.9166666666666666</v>
      </c>
    </row>
    <row r="97" spans="12:31" ht="12.75">
      <c r="L97" s="6"/>
      <c r="M97" s="6">
        <f>+$N$2*O$4</f>
        <v>90</v>
      </c>
      <c r="N97" s="6">
        <v>315.071</v>
      </c>
      <c r="O97" s="6">
        <v>315.386</v>
      </c>
      <c r="P97" s="6">
        <f>900*EXP(-(AE97*$P$18))</f>
        <v>875.9521183204581</v>
      </c>
      <c r="Q97" s="6">
        <f>900*EXP(-(AE97*$P$18))</f>
        <v>875.9521183204581</v>
      </c>
      <c r="R97" s="11">
        <f>BlackScholes(1,0.0325,AE97,320,N97,0.3,0)</f>
        <v>35.95269554212705</v>
      </c>
      <c r="S97" s="11">
        <f>BlackScholes(1,0.0325,AE97,320,O97,0.3,0)</f>
        <v>36.13281071731482</v>
      </c>
      <c r="T97" s="11">
        <f>BlackScholes(2,0.0325,AE97,320,O97,0.3,0)</f>
        <v>32.19645278681103</v>
      </c>
      <c r="U97" s="11">
        <f>BlackScholes(2,0.0325,AE97,320,N97,0.3,0)</f>
        <v>32.33133761162326</v>
      </c>
      <c r="AE97">
        <f t="shared" si="6"/>
        <v>0.8333333333333334</v>
      </c>
    </row>
    <row r="98" spans="12:31" ht="12.75">
      <c r="L98" s="6"/>
      <c r="M98" s="6">
        <f>+$N$2*O$4</f>
        <v>90</v>
      </c>
      <c r="N98" s="6" t="s">
        <v>44</v>
      </c>
      <c r="O98" s="6">
        <f ca="1">INT($O$18*(RAND()-0.5))</f>
        <v>337</v>
      </c>
      <c r="P98" s="6" t="s">
        <v>44</v>
      </c>
      <c r="Q98" s="6">
        <v>0</v>
      </c>
      <c r="R98" s="11" t="s">
        <v>44</v>
      </c>
      <c r="S98" s="11">
        <v>0</v>
      </c>
      <c r="T98" s="11" t="s">
        <v>44</v>
      </c>
      <c r="U98" s="11">
        <v>0</v>
      </c>
      <c r="AE98">
        <f t="shared" si="6"/>
        <v>0.8333333333333334</v>
      </c>
    </row>
    <row r="99" spans="12:31" ht="12.75">
      <c r="L99" s="6"/>
      <c r="M99" s="6">
        <f>+$N$2*O$5</f>
        <v>135</v>
      </c>
      <c r="N99" s="6">
        <v>325.582</v>
      </c>
      <c r="O99" s="6">
        <v>325.908</v>
      </c>
      <c r="P99" s="6">
        <f>900*EXP(-(AE99*$P$18))</f>
        <v>878.3277041279333</v>
      </c>
      <c r="Q99" s="6">
        <f>900*EXP(-(AE99*$P$18))</f>
        <v>878.3277041279333</v>
      </c>
      <c r="R99" s="11">
        <f>BlackScholes(1,0.0325,AE99,320,N99,0.3,0)</f>
        <v>40.029420954551256</v>
      </c>
      <c r="S99" s="11">
        <f>BlackScholes(1,0.0325,AE99,320,O99,0.3,0)</f>
        <v>40.229888288858525</v>
      </c>
      <c r="T99" s="11">
        <f>BlackScholes(2,0.0325,AE99,320,O99,0.3,0)</f>
        <v>26.616183089901465</v>
      </c>
      <c r="U99" s="11">
        <f>BlackScholes(2,0.0325,AE99,320,N99,0.3,0)</f>
        <v>26.7417157555942</v>
      </c>
      <c r="AE99">
        <f t="shared" si="6"/>
        <v>0.75</v>
      </c>
    </row>
    <row r="100" spans="12:31" ht="12.75">
      <c r="L100" s="6"/>
      <c r="M100" s="6">
        <f>+$N$2*O$5</f>
        <v>135</v>
      </c>
      <c r="N100" s="6" t="s">
        <v>44</v>
      </c>
      <c r="O100" s="6">
        <f ca="1">INT($O$18*(RAND()-0.5))</f>
        <v>143</v>
      </c>
      <c r="P100" s="6" t="s">
        <v>44</v>
      </c>
      <c r="Q100" s="6">
        <v>0</v>
      </c>
      <c r="R100" s="11" t="s">
        <v>44</v>
      </c>
      <c r="S100" s="11">
        <v>0</v>
      </c>
      <c r="T100" s="11" t="s">
        <v>44</v>
      </c>
      <c r="U100" s="11">
        <v>0</v>
      </c>
      <c r="AE100">
        <f t="shared" si="6"/>
        <v>0.75</v>
      </c>
    </row>
    <row r="101" spans="12:31" ht="12.75">
      <c r="L101" s="6"/>
      <c r="M101" s="6">
        <f>+$N$2*O$6</f>
        <v>180</v>
      </c>
      <c r="N101" s="6">
        <v>316.097</v>
      </c>
      <c r="O101" s="6">
        <v>316.413</v>
      </c>
      <c r="P101" s="6">
        <f>900*EXP(-(AE101*$P$18))</f>
        <v>880.7097325340512</v>
      </c>
      <c r="Q101" s="6">
        <f>900*EXP(-(AE101*$P$18))</f>
        <v>880.7097325340512</v>
      </c>
      <c r="R101" s="11">
        <f>BlackScholes(1,0.0325,AE101,320,N101,0.3,0)</f>
        <v>32.16155404022027</v>
      </c>
      <c r="S101" s="11">
        <f>BlackScholes(1,0.0325,AE101,320,O101,0.3,0)</f>
        <v>32.33999250522712</v>
      </c>
      <c r="T101" s="11">
        <f>BlackScholes(2,0.0325,AE101,320,O101,0.3,0)</f>
        <v>29.06823073955648</v>
      </c>
      <c r="U101" s="11">
        <f>BlackScholes(2,0.0325,AE101,320,N101,0.3,0)</f>
        <v>29.205792274549648</v>
      </c>
      <c r="AE101">
        <f t="shared" si="6"/>
        <v>0.6666666666666666</v>
      </c>
    </row>
    <row r="102" spans="12:31" ht="12.75">
      <c r="L102" s="6"/>
      <c r="M102" s="6">
        <f>+$N$2*O$6</f>
        <v>180</v>
      </c>
      <c r="N102" s="6" t="s">
        <v>44</v>
      </c>
      <c r="O102" s="6">
        <f ca="1">INT($O$18*(RAND()-0.5))</f>
        <v>-364</v>
      </c>
      <c r="P102" s="6" t="s">
        <v>44</v>
      </c>
      <c r="Q102" s="6">
        <v>0</v>
      </c>
      <c r="R102" s="11" t="s">
        <v>44</v>
      </c>
      <c r="S102" s="11">
        <v>0</v>
      </c>
      <c r="T102" s="11" t="s">
        <v>44</v>
      </c>
      <c r="U102" s="11">
        <v>0</v>
      </c>
      <c r="AE102">
        <f t="shared" si="6"/>
        <v>0.6666666666666666</v>
      </c>
    </row>
    <row r="103" spans="12:31" ht="12.75">
      <c r="L103" s="6"/>
      <c r="M103" s="6">
        <f>+$N$2*O$7</f>
        <v>225</v>
      </c>
      <c r="N103" s="6">
        <v>299.041</v>
      </c>
      <c r="O103" s="6">
        <v>299.34</v>
      </c>
      <c r="P103" s="6">
        <f>900*EXP(-(AE103*$P$18))</f>
        <v>883.0982210111665</v>
      </c>
      <c r="Q103" s="6">
        <f>900*EXP(-(AE103*$P$18))</f>
        <v>883.0982210111665</v>
      </c>
      <c r="R103" s="11">
        <f>BlackScholes(1,0.0325,AE103,320,N103,0.3,0)</f>
        <v>21.111008192908173</v>
      </c>
      <c r="S103" s="11">
        <f>BlackScholes(1,0.0325,AE103,320,O103,0.3,0)</f>
        <v>21.249056322591972</v>
      </c>
      <c r="T103" s="11">
        <f>BlackScholes(2,0.0325,AE103,320,O103,0.3,0)</f>
        <v>35.8995349043401</v>
      </c>
      <c r="U103" s="11">
        <f>BlackScholes(2,0.0325,AE103,320,N103,0.3,0)</f>
        <v>36.06048677465628</v>
      </c>
      <c r="AE103">
        <f t="shared" si="6"/>
        <v>0.5833333333333334</v>
      </c>
    </row>
    <row r="104" spans="12:31" ht="12.75">
      <c r="L104" s="6"/>
      <c r="M104" s="6">
        <f>+$N$2*O$7</f>
        <v>225</v>
      </c>
      <c r="N104" s="6" t="s">
        <v>44</v>
      </c>
      <c r="O104" s="6">
        <f ca="1">INT($O$18*(RAND()-0.5))</f>
        <v>-270</v>
      </c>
      <c r="P104" s="6" t="s">
        <v>44</v>
      </c>
      <c r="Q104" s="6">
        <v>0</v>
      </c>
      <c r="R104" s="11" t="s">
        <v>44</v>
      </c>
      <c r="S104" s="11">
        <v>0</v>
      </c>
      <c r="T104" s="11" t="s">
        <v>44</v>
      </c>
      <c r="U104" s="11">
        <v>0</v>
      </c>
      <c r="AE104">
        <f t="shared" si="6"/>
        <v>0.5833333333333334</v>
      </c>
    </row>
    <row r="105" spans="12:31" ht="12.75">
      <c r="L105" s="6"/>
      <c r="M105" s="6">
        <f>+$N$2*O$8</f>
        <v>270</v>
      </c>
      <c r="N105" s="6">
        <v>286.989</v>
      </c>
      <c r="O105" s="6">
        <v>287.277</v>
      </c>
      <c r="P105" s="6">
        <f>900*EXP(-(AE105*$P$18))</f>
        <v>885.4931870790186</v>
      </c>
      <c r="Q105" s="6">
        <f>900*EXP(-(AE105*$P$18))</f>
        <v>885.4931870790186</v>
      </c>
      <c r="R105" s="11">
        <f>BlackScholes(1,0.0325,AE105,320,N105,0.3,0)</f>
        <v>13.866398476105678</v>
      </c>
      <c r="S105" s="11">
        <f>BlackScholes(1,0.0325,AE105,320,O105,0.3,0)</f>
        <v>13.973354648476443</v>
      </c>
      <c r="T105" s="11">
        <f>BlackScholes(2,0.0325,AE105,320,O105,0.3,0)</f>
        <v>41.53837672101645</v>
      </c>
      <c r="U105" s="11">
        <f>BlackScholes(2,0.0325,AE105,320,N105,0.3,0)</f>
        <v>41.719420548645665</v>
      </c>
      <c r="AE105">
        <f t="shared" si="6"/>
        <v>0.5</v>
      </c>
    </row>
    <row r="106" spans="12:31" ht="12.75">
      <c r="L106" s="6"/>
      <c r="M106" s="6">
        <f>+$N$2*O$8</f>
        <v>270</v>
      </c>
      <c r="N106" s="6" t="s">
        <v>44</v>
      </c>
      <c r="O106" s="6">
        <f ca="1">INT($O$18*(RAND()-0.5))</f>
        <v>-99</v>
      </c>
      <c r="P106" s="6" t="s">
        <v>44</v>
      </c>
      <c r="Q106" s="6">
        <v>0</v>
      </c>
      <c r="R106" s="11" t="s">
        <v>44</v>
      </c>
      <c r="S106" s="11">
        <v>0</v>
      </c>
      <c r="T106" s="11" t="s">
        <v>44</v>
      </c>
      <c r="U106" s="11">
        <v>0</v>
      </c>
      <c r="AE106">
        <f t="shared" si="6"/>
        <v>0.5</v>
      </c>
    </row>
    <row r="107" spans="12:31" ht="12.75">
      <c r="L107" s="6"/>
      <c r="M107" s="6">
        <f>+$N$2*O$9</f>
        <v>315</v>
      </c>
      <c r="N107" s="6">
        <v>278.148</v>
      </c>
      <c r="O107" s="6">
        <v>278.426</v>
      </c>
      <c r="P107" s="6">
        <f>900*EXP(-(AE107*$P$18))</f>
        <v>887.8946483048608</v>
      </c>
      <c r="Q107" s="6">
        <f>900*EXP(-(AE107*$P$18))</f>
        <v>887.8946483048608</v>
      </c>
      <c r="R107" s="11">
        <f>BlackScholes(1,0.0325,AE107,320,N107,0.3,0)</f>
        <v>8.83559448140997</v>
      </c>
      <c r="S107" s="11">
        <f>BlackScholes(1,0.0325,AE107,320,O107,0.3,0)</f>
        <v>8.9161112958465</v>
      </c>
      <c r="T107" s="11">
        <f>BlackScholes(2,0.0325,AE107,320,O107,0.3,0)</f>
        <v>46.18598624868593</v>
      </c>
      <c r="U107" s="11">
        <f>BlackScholes(2,0.0325,AE107,320,N107,0.3,0)</f>
        <v>46.38346943424935</v>
      </c>
      <c r="AE107">
        <f t="shared" si="6"/>
        <v>0.4166666666666667</v>
      </c>
    </row>
    <row r="108" spans="12:31" ht="12.75">
      <c r="L108" s="6"/>
      <c r="M108" s="6">
        <f>+$N$2*O$9</f>
        <v>315</v>
      </c>
      <c r="N108" s="6" t="s">
        <v>44</v>
      </c>
      <c r="O108" s="6">
        <f ca="1">INT($O$18*(RAND()-0.5))</f>
        <v>-591</v>
      </c>
      <c r="P108" s="6" t="s">
        <v>44</v>
      </c>
      <c r="Q108" s="6">
        <v>0</v>
      </c>
      <c r="R108" s="11" t="s">
        <v>44</v>
      </c>
      <c r="S108" s="11">
        <v>0</v>
      </c>
      <c r="T108" s="11" t="s">
        <v>44</v>
      </c>
      <c r="U108" s="11">
        <v>0</v>
      </c>
      <c r="AE108">
        <f t="shared" si="6"/>
        <v>0.4166666666666667</v>
      </c>
    </row>
    <row r="109" spans="12:31" ht="12.75">
      <c r="L109" s="6"/>
      <c r="M109" s="6">
        <f>+$N$2*O$10</f>
        <v>360</v>
      </c>
      <c r="N109" s="6">
        <v>278.465</v>
      </c>
      <c r="O109" s="6">
        <v>278.744</v>
      </c>
      <c r="P109" s="6">
        <f>900*EXP(-(AE109*$P$18))</f>
        <v>890.3026223035885</v>
      </c>
      <c r="Q109" s="6">
        <f>900*EXP(-(AE109*$P$18))</f>
        <v>890.3026223035885</v>
      </c>
      <c r="R109" s="11">
        <f>BlackScholes(1,0.0325,AE109,320,N109,0.3,0)</f>
        <v>6.84622108304297</v>
      </c>
      <c r="S109" s="11">
        <f>BlackScholes(1,0.0325,AE109,320,O109,0.3,0)</f>
        <v>6.918104194638523</v>
      </c>
      <c r="T109" s="11">
        <f>BlackScholes(2,0.0325,AE109,320,O109,0.3,0)</f>
        <v>44.726147680358814</v>
      </c>
      <c r="U109" s="11">
        <f>BlackScholes(2,0.0325,AE109,320,N109,0.3,0)</f>
        <v>44.93326456876334</v>
      </c>
      <c r="AE109">
        <f t="shared" si="6"/>
        <v>0.3333333333333333</v>
      </c>
    </row>
    <row r="110" spans="12:31" ht="12.75">
      <c r="L110" s="6"/>
      <c r="M110" s="6">
        <f>+$N$2*O$10</f>
        <v>360</v>
      </c>
      <c r="N110" s="6" t="s">
        <v>44</v>
      </c>
      <c r="O110" s="6">
        <f ca="1">INT($O$18*(RAND()-0.5))</f>
        <v>122</v>
      </c>
      <c r="P110" s="6" t="s">
        <v>44</v>
      </c>
      <c r="Q110" s="6">
        <v>0</v>
      </c>
      <c r="R110" s="11" t="s">
        <v>44</v>
      </c>
      <c r="S110" s="11">
        <v>0</v>
      </c>
      <c r="T110" s="11" t="s">
        <v>44</v>
      </c>
      <c r="U110" s="11">
        <v>0</v>
      </c>
      <c r="AE110">
        <f t="shared" si="6"/>
        <v>0.3333333333333333</v>
      </c>
    </row>
    <row r="111" spans="12:31" ht="12.75">
      <c r="L111" s="6"/>
      <c r="M111" s="6">
        <f>+$N$2*O$11</f>
        <v>405</v>
      </c>
      <c r="N111" s="6">
        <v>292.542</v>
      </c>
      <c r="O111" s="6">
        <v>292.834</v>
      </c>
      <c r="P111" s="6">
        <f>900*EXP(-(AE111*$P$18))</f>
        <v>892.7171267378692</v>
      </c>
      <c r="Q111" s="6">
        <f>900*EXP(-(AE111*$P$18))</f>
        <v>892.7171267378692</v>
      </c>
      <c r="R111" s="11">
        <f>BlackScholes(1,0.0325,AE111,320,N111,0.3,0)</f>
        <v>8.424765934399424</v>
      </c>
      <c r="S111" s="11">
        <f>BlackScholes(1,0.0325,AE111,320,O111,0.3,0)</f>
        <v>8.518427599645896</v>
      </c>
      <c r="T111" s="11">
        <f>BlackScholes(2,0.0325,AE111,320,O111,0.3,0)</f>
        <v>33.09496155088828</v>
      </c>
      <c r="U111" s="11">
        <f>BlackScholes(2,0.0325,AE111,320,N111,0.3,0)</f>
        <v>33.29329988564182</v>
      </c>
      <c r="AE111">
        <f t="shared" si="6"/>
        <v>0.25</v>
      </c>
    </row>
    <row r="112" spans="12:31" ht="12.75">
      <c r="L112" s="6"/>
      <c r="M112" s="6">
        <f>+$N$2*O$11</f>
        <v>405</v>
      </c>
      <c r="N112" s="6" t="s">
        <v>44</v>
      </c>
      <c r="O112" s="6">
        <f ca="1">INT($O$18*(RAND()-0.5))</f>
        <v>-488</v>
      </c>
      <c r="P112" s="6" t="s">
        <v>44</v>
      </c>
      <c r="Q112" s="6">
        <v>0</v>
      </c>
      <c r="R112" s="11" t="s">
        <v>44</v>
      </c>
      <c r="S112" s="11">
        <v>0</v>
      </c>
      <c r="T112" s="11" t="s">
        <v>44</v>
      </c>
      <c r="U112" s="11">
        <v>0</v>
      </c>
      <c r="AE112">
        <f t="shared" si="6"/>
        <v>0.25</v>
      </c>
    </row>
    <row r="113" spans="12:31" ht="12.75">
      <c r="L113" s="6"/>
      <c r="M113" s="6">
        <f>+$N$2*O$12</f>
        <v>450</v>
      </c>
      <c r="N113" s="6">
        <v>289.732</v>
      </c>
      <c r="O113" s="6">
        <v>290.022</v>
      </c>
      <c r="P113" s="6">
        <f>900*EXP(-(AE113*$P$18))</f>
        <v>895.1381793182713</v>
      </c>
      <c r="Q113" s="6">
        <f>900*EXP(-(AE113*$P$18))</f>
        <v>895.1381793182713</v>
      </c>
      <c r="R113" s="11">
        <f>BlackScholes(1,0.0325,AE113,320,N113,0.3,0)</f>
        <v>4.730850175866201</v>
      </c>
      <c r="S113" s="11">
        <f>BlackScholes(1,0.0325,AE113,320,O113,0.3,0)</f>
        <v>4.800862321855319</v>
      </c>
      <c r="T113" s="11">
        <f>BlackScholes(2,0.0325,AE113,320,O113,0.3,0)</f>
        <v>33.05021496835175</v>
      </c>
      <c r="U113" s="11">
        <f>BlackScholes(2,0.0325,AE113,320,N113,0.3,0)</f>
        <v>33.27020282236261</v>
      </c>
      <c r="AE113">
        <f t="shared" si="6"/>
        <v>0.16666666666666666</v>
      </c>
    </row>
    <row r="114" spans="12:31" ht="12.75">
      <c r="L114" s="6"/>
      <c r="M114" s="6">
        <f>+$N$2*O$12</f>
        <v>450</v>
      </c>
      <c r="N114" s="6" t="s">
        <v>44</v>
      </c>
      <c r="O114" s="6">
        <f ca="1">INT($O$18*(RAND()-0.5))</f>
        <v>415</v>
      </c>
      <c r="P114" s="6" t="s">
        <v>44</v>
      </c>
      <c r="Q114" s="6">
        <v>0</v>
      </c>
      <c r="R114" s="11" t="s">
        <v>44</v>
      </c>
      <c r="S114" s="11">
        <v>0</v>
      </c>
      <c r="T114" s="11" t="s">
        <v>44</v>
      </c>
      <c r="U114" s="11">
        <v>0</v>
      </c>
      <c r="AE114">
        <f t="shared" si="6"/>
        <v>0.16666666666666666</v>
      </c>
    </row>
    <row r="115" spans="12:31" ht="12.75">
      <c r="L115" s="6"/>
      <c r="M115" s="6">
        <f>+$N$2*O$13</f>
        <v>495</v>
      </c>
      <c r="N115" s="6">
        <v>295.888</v>
      </c>
      <c r="O115" s="6">
        <v>296.184</v>
      </c>
      <c r="P115" s="6">
        <f>900*EXP(-(AE115*$P$18))</f>
        <v>897.5657978033946</v>
      </c>
      <c r="Q115" s="6">
        <f>900*EXP(-(AE115*$P$18))</f>
        <v>897.5657978033946</v>
      </c>
      <c r="R115" s="11">
        <f>BlackScholes(1,0.0325,AE115,320,N115,0.3,0)</f>
        <v>2.804374114293863</v>
      </c>
      <c r="S115" s="11">
        <f>BlackScholes(1,0.0325,AE115,320,O115,0.3,0)</f>
        <v>2.8650263977219534</v>
      </c>
      <c r="T115" s="11">
        <f>BlackScholes(2,0.0325,AE115,320,O115,0.3,0)</f>
        <v>25.81553228337332</v>
      </c>
      <c r="U115" s="11">
        <f>BlackScholes(2,0.0325,AE115,320,N115,0.3,0)</f>
        <v>26.050879999945273</v>
      </c>
      <c r="AE115">
        <f t="shared" si="6"/>
        <v>0.08333333333333333</v>
      </c>
    </row>
    <row r="116" spans="12:31" ht="12.75">
      <c r="L116" s="6"/>
      <c r="M116" s="6">
        <f>+$N$2*O$13</f>
        <v>495</v>
      </c>
      <c r="N116" s="6" t="s">
        <v>44</v>
      </c>
      <c r="O116" s="6">
        <f ca="1">INT($O$18*(RAND()-0.5))</f>
        <v>126</v>
      </c>
      <c r="P116" s="6" t="s">
        <v>44</v>
      </c>
      <c r="Q116" s="6">
        <v>0</v>
      </c>
      <c r="R116" s="11" t="s">
        <v>44</v>
      </c>
      <c r="S116" s="11">
        <v>0</v>
      </c>
      <c r="T116" s="11" t="s">
        <v>44</v>
      </c>
      <c r="U116" s="11">
        <v>0</v>
      </c>
      <c r="AE116">
        <f t="shared" si="6"/>
        <v>0.08333333333333333</v>
      </c>
    </row>
    <row r="117" spans="12:31" ht="12.75">
      <c r="L117" s="6" t="s">
        <v>50</v>
      </c>
      <c r="M117" s="6">
        <f>+$N$2*O$2</f>
        <v>0</v>
      </c>
      <c r="N117" s="6">
        <v>346.826</v>
      </c>
      <c r="O117" s="6">
        <v>347.173</v>
      </c>
      <c r="P117" s="6">
        <f>900*EXP(-(AE117*$P$18))</f>
        <v>871.2202048481754</v>
      </c>
      <c r="Q117" s="6">
        <f>900*EXP(-(AE117*$P$18))</f>
        <v>871.2202048481754</v>
      </c>
      <c r="R117" s="11">
        <f>BlackScholes(1,0.0325,AE117,320,N117,0.3,0)</f>
        <v>60.39482063301759</v>
      </c>
      <c r="S117" s="11">
        <f>BlackScholes(1,0.0325,AE117,320,O117,0.3,0)</f>
        <v>60.63819574452678</v>
      </c>
      <c r="T117" s="11">
        <f>BlackScholes(2,0.0325,AE117,320,O117,0.3,0)</f>
        <v>23.232379690544718</v>
      </c>
      <c r="U117" s="11">
        <f>BlackScholes(2,0.0325,AE117,320,N117,0.3,0)</f>
        <v>23.336004579035517</v>
      </c>
      <c r="AE117">
        <f t="shared" si="6"/>
        <v>1</v>
      </c>
    </row>
    <row r="118" spans="12:31" ht="12.75">
      <c r="L118" s="6"/>
      <c r="M118" s="6">
        <f>+$N$2*O$2</f>
        <v>0</v>
      </c>
      <c r="N118" s="6" t="s">
        <v>44</v>
      </c>
      <c r="O118" s="6">
        <f ca="1">INT($O$18*(RAND()-0.5))</f>
        <v>-441</v>
      </c>
      <c r="P118" s="6" t="s">
        <v>44</v>
      </c>
      <c r="Q118" s="6">
        <v>0</v>
      </c>
      <c r="R118" s="11" t="s">
        <v>44</v>
      </c>
      <c r="S118" s="11">
        <v>0</v>
      </c>
      <c r="T118" s="11" t="s">
        <v>44</v>
      </c>
      <c r="U118" s="11">
        <v>0</v>
      </c>
      <c r="AE118">
        <f t="shared" si="6"/>
        <v>1</v>
      </c>
    </row>
    <row r="119" spans="12:31" ht="12.75">
      <c r="L119" s="6"/>
      <c r="M119" s="6">
        <f>+$N$2*O$3</f>
        <v>45</v>
      </c>
      <c r="N119" s="6">
        <v>331.682</v>
      </c>
      <c r="O119" s="6">
        <v>332.013</v>
      </c>
      <c r="P119" s="6">
        <f>900*EXP(-(AE119*$P$18))</f>
        <v>873.5829576865284</v>
      </c>
      <c r="Q119" s="6">
        <f>900*EXP(-(AE119*$P$18))</f>
        <v>873.5829576865284</v>
      </c>
      <c r="R119" s="11">
        <f>BlackScholes(1,0.0325,AE119,320,N119,0.3,0)</f>
        <v>48.15747784243032</v>
      </c>
      <c r="S119" s="11">
        <f>BlackScholes(1,0.0325,AE119,320,O119,0.3,0)</f>
        <v>48.371225140430624</v>
      </c>
      <c r="T119" s="11">
        <f>BlackScholes(2,0.0325,AE119,320,O119,0.3,0)</f>
        <v>26.965498984529628</v>
      </c>
      <c r="U119" s="11">
        <f>BlackScholes(2,0.0325,AE119,320,N119,0.3,0)</f>
        <v>27.082751686529285</v>
      </c>
      <c r="AE119">
        <f t="shared" si="6"/>
        <v>0.9166666666666666</v>
      </c>
    </row>
    <row r="120" spans="12:31" ht="12.75">
      <c r="L120" s="6"/>
      <c r="M120" s="6">
        <f>+$N$2*O$3</f>
        <v>45</v>
      </c>
      <c r="N120" s="6" t="s">
        <v>44</v>
      </c>
      <c r="O120" s="6">
        <f ca="1">INT($O$18*(RAND()-0.5))</f>
        <v>30</v>
      </c>
      <c r="P120" s="6" t="s">
        <v>44</v>
      </c>
      <c r="Q120" s="6">
        <v>0</v>
      </c>
      <c r="R120" s="11" t="s">
        <v>44</v>
      </c>
      <c r="S120" s="11">
        <v>0</v>
      </c>
      <c r="T120" s="11" t="s">
        <v>44</v>
      </c>
      <c r="U120" s="11">
        <v>0</v>
      </c>
      <c r="AE120">
        <f t="shared" si="6"/>
        <v>0.9166666666666666</v>
      </c>
    </row>
    <row r="121" spans="12:31" ht="12.75">
      <c r="L121" s="6"/>
      <c r="M121" s="6">
        <f>+$N$2*O$4</f>
        <v>90</v>
      </c>
      <c r="N121" s="6">
        <v>342.335</v>
      </c>
      <c r="O121" s="6">
        <v>342.677</v>
      </c>
      <c r="P121" s="6">
        <f>900*EXP(-(AE121*$P$18))</f>
        <v>875.9521183204581</v>
      </c>
      <c r="Q121" s="6">
        <f>900*EXP(-(AE121*$P$18))</f>
        <v>875.9521183204581</v>
      </c>
      <c r="R121" s="11">
        <f>BlackScholes(1,0.0325,AE121,320,N121,0.3,0)</f>
        <v>53.132401575456356</v>
      </c>
      <c r="S121" s="11">
        <f>BlackScholes(1,0.0325,AE121,320,O121,0.3,0)</f>
        <v>53.366949188362945</v>
      </c>
      <c r="T121" s="11">
        <f>BlackScholes(2,0.0325,AE121,320,O121,0.3,0)</f>
        <v>22.13959125785914</v>
      </c>
      <c r="U121" s="11">
        <f>BlackScholes(2,0.0325,AE121,320,N121,0.3,0)</f>
        <v>22.247043644952626</v>
      </c>
      <c r="AE121">
        <f t="shared" si="6"/>
        <v>0.8333333333333334</v>
      </c>
    </row>
    <row r="122" spans="12:31" ht="12.75">
      <c r="L122" s="6"/>
      <c r="M122" s="6">
        <f>+$N$2*O$4</f>
        <v>90</v>
      </c>
      <c r="N122" s="6" t="s">
        <v>44</v>
      </c>
      <c r="O122" s="6">
        <f ca="1">INT($O$18*(RAND()-0.5))</f>
        <v>-473</v>
      </c>
      <c r="P122" s="6" t="s">
        <v>44</v>
      </c>
      <c r="Q122" s="6">
        <v>0</v>
      </c>
      <c r="R122" s="11" t="s">
        <v>44</v>
      </c>
      <c r="S122" s="11">
        <v>0</v>
      </c>
      <c r="T122" s="11" t="s">
        <v>44</v>
      </c>
      <c r="U122" s="11">
        <v>0</v>
      </c>
      <c r="AE122">
        <f t="shared" si="6"/>
        <v>0.8333333333333334</v>
      </c>
    </row>
    <row r="123" spans="12:31" ht="12.75">
      <c r="L123" s="6"/>
      <c r="M123" s="6">
        <f>+$N$2*O$5</f>
        <v>135</v>
      </c>
      <c r="N123" s="6">
        <v>340.591</v>
      </c>
      <c r="O123" s="6">
        <v>340.932</v>
      </c>
      <c r="P123" s="6">
        <f>900*EXP(-(AE123*$P$18))</f>
        <v>878.3277041279333</v>
      </c>
      <c r="Q123" s="6">
        <f>900*EXP(-(AE123*$P$18))</f>
        <v>878.3277041279333</v>
      </c>
      <c r="R123" s="11">
        <f>BlackScholes(1,0.0325,AE123,320,N123,0.3,0)</f>
        <v>49.740040401585894</v>
      </c>
      <c r="S123" s="11">
        <f>BlackScholes(1,0.0325,AE123,320,O123,0.3,0)</f>
        <v>49.97167442665918</v>
      </c>
      <c r="T123" s="11">
        <f>BlackScholes(2,0.0325,AE123,320,O123,0.3,0)</f>
        <v>21.333969227702124</v>
      </c>
      <c r="U123" s="11">
        <f>BlackScholes(2,0.0325,AE123,320,N123,0.3,0)</f>
        <v>21.443335202628848</v>
      </c>
      <c r="AE123">
        <f t="shared" si="6"/>
        <v>0.75</v>
      </c>
    </row>
    <row r="124" spans="12:31" ht="12.75">
      <c r="L124" s="6"/>
      <c r="M124" s="6">
        <f>+$N$2*O$5</f>
        <v>135</v>
      </c>
      <c r="N124" s="6" t="s">
        <v>44</v>
      </c>
      <c r="O124" s="6">
        <f ca="1">INT($O$18*(RAND()-0.5))</f>
        <v>460</v>
      </c>
      <c r="P124" s="6" t="s">
        <v>44</v>
      </c>
      <c r="Q124" s="6">
        <v>0</v>
      </c>
      <c r="R124" s="11" t="s">
        <v>44</v>
      </c>
      <c r="S124" s="11">
        <v>0</v>
      </c>
      <c r="T124" s="11" t="s">
        <v>44</v>
      </c>
      <c r="U124" s="11">
        <v>0</v>
      </c>
      <c r="AE124">
        <f t="shared" si="6"/>
        <v>0.75</v>
      </c>
    </row>
    <row r="125" spans="12:31" ht="12.75">
      <c r="L125" s="6"/>
      <c r="M125" s="6">
        <f>+$N$2*O$6</f>
        <v>180</v>
      </c>
      <c r="N125" s="6">
        <v>337.199</v>
      </c>
      <c r="O125" s="6">
        <v>337.536</v>
      </c>
      <c r="P125" s="6">
        <f>900*EXP(-(AE125*$P$18))</f>
        <v>880.7097325340512</v>
      </c>
      <c r="Q125" s="6">
        <f>900*EXP(-(AE125*$P$18))</f>
        <v>880.7097325340512</v>
      </c>
      <c r="R125" s="11">
        <f>BlackScholes(1,0.0325,AE125,320,N125,0.3,0)</f>
        <v>45.15396923085005</v>
      </c>
      <c r="S125" s="11">
        <f>BlackScholes(1,0.0325,AE125,320,O125,0.3,0)</f>
        <v>45.3781420382098</v>
      </c>
      <c r="T125" s="11">
        <f>BlackScholes(2,0.0325,AE125,320,O125,0.3,0)</f>
        <v>20.983380272539154</v>
      </c>
      <c r="U125" s="11">
        <f>BlackScholes(2,0.0325,AE125,320,N125,0.3,0)</f>
        <v>21.09620746517939</v>
      </c>
      <c r="AE125">
        <f t="shared" si="6"/>
        <v>0.6666666666666666</v>
      </c>
    </row>
    <row r="126" spans="12:31" ht="12.75">
      <c r="L126" s="6"/>
      <c r="M126" s="6">
        <f>+$N$2*O$6</f>
        <v>180</v>
      </c>
      <c r="N126" s="6" t="s">
        <v>44</v>
      </c>
      <c r="O126" s="6">
        <f ca="1">INT($O$18*(RAND()-0.5))</f>
        <v>-87</v>
      </c>
      <c r="P126" s="6" t="s">
        <v>44</v>
      </c>
      <c r="Q126" s="6">
        <v>0</v>
      </c>
      <c r="R126" s="11" t="s">
        <v>44</v>
      </c>
      <c r="S126" s="11">
        <v>0</v>
      </c>
      <c r="T126" s="11" t="s">
        <v>44</v>
      </c>
      <c r="U126" s="11">
        <v>0</v>
      </c>
      <c r="AE126">
        <f t="shared" si="6"/>
        <v>0.6666666666666666</v>
      </c>
    </row>
    <row r="127" spans="12:31" ht="12.75">
      <c r="L127" s="6"/>
      <c r="M127" s="6">
        <f>+$N$2*O$7</f>
        <v>225</v>
      </c>
      <c r="N127" s="6">
        <v>308.627</v>
      </c>
      <c r="O127" s="6">
        <v>308.935</v>
      </c>
      <c r="P127" s="6">
        <f>900*EXP(-(AE127*$P$18))</f>
        <v>883.0982210111665</v>
      </c>
      <c r="Q127" s="6">
        <f>900*EXP(-(AE127*$P$18))</f>
        <v>883.0982210111665</v>
      </c>
      <c r="R127" s="11">
        <f>BlackScholes(1,0.0325,AE127,320,N127,0.3,0)</f>
        <v>25.785715329854973</v>
      </c>
      <c r="S127" s="11">
        <f>BlackScholes(1,0.0325,AE127,320,O127,0.3,0)</f>
        <v>25.944815917575934</v>
      </c>
      <c r="T127" s="11">
        <f>BlackScholes(2,0.0325,AE127,320,O127,0.3,0)</f>
        <v>31.00029449932404</v>
      </c>
      <c r="U127" s="11">
        <f>BlackScholes(2,0.0325,AE127,320,N127,0.3,0)</f>
        <v>31.14919391160307</v>
      </c>
      <c r="AE127">
        <f t="shared" si="6"/>
        <v>0.5833333333333334</v>
      </c>
    </row>
    <row r="128" spans="12:31" ht="12.75">
      <c r="L128" s="6"/>
      <c r="M128" s="6">
        <f>+$N$2*O$7</f>
        <v>225</v>
      </c>
      <c r="N128" s="6" t="s">
        <v>44</v>
      </c>
      <c r="O128" s="6">
        <f ca="1">INT($O$18*(RAND()-0.5))</f>
        <v>-24</v>
      </c>
      <c r="P128" s="6" t="s">
        <v>44</v>
      </c>
      <c r="Q128" s="6">
        <v>0</v>
      </c>
      <c r="R128" s="11" t="s">
        <v>44</v>
      </c>
      <c r="S128" s="11">
        <v>0</v>
      </c>
      <c r="T128" s="11" t="s">
        <v>44</v>
      </c>
      <c r="U128" s="11">
        <v>0</v>
      </c>
      <c r="AE128">
        <f t="shared" si="6"/>
        <v>0.5833333333333334</v>
      </c>
    </row>
    <row r="129" spans="12:31" ht="12.75">
      <c r="L129" s="6"/>
      <c r="M129" s="6">
        <f>+$N$2*O$8</f>
        <v>270</v>
      </c>
      <c r="N129" s="6">
        <v>313.408</v>
      </c>
      <c r="O129" s="6">
        <v>313.722</v>
      </c>
      <c r="P129" s="6">
        <f>900*EXP(-(AE129*$P$18))</f>
        <v>885.4931870790186</v>
      </c>
      <c r="Q129" s="6">
        <f>900*EXP(-(AE129*$P$18))</f>
        <v>885.4931870790186</v>
      </c>
      <c r="R129" s="11">
        <f>BlackScholes(1,0.0325,AE129,320,N129,0.3,0)</f>
        <v>25.816398079476357</v>
      </c>
      <c r="S129" s="11">
        <f>BlackScholes(1,0.0325,AE129,320,O129,0.3,0)</f>
        <v>25.9842676373991</v>
      </c>
      <c r="T129" s="11">
        <f>BlackScholes(2,0.0325,AE129,320,O129,0.3,0)</f>
        <v>27.104289709939096</v>
      </c>
      <c r="U129" s="11">
        <f>BlackScholes(2,0.0325,AE129,320,N129,0.3,0)</f>
        <v>27.250420152016318</v>
      </c>
      <c r="AE129">
        <f t="shared" si="6"/>
        <v>0.5</v>
      </c>
    </row>
    <row r="130" spans="12:31" ht="12.75">
      <c r="L130" s="6"/>
      <c r="M130" s="6">
        <f>+$N$2*O$8</f>
        <v>270</v>
      </c>
      <c r="N130" s="6" t="s">
        <v>44</v>
      </c>
      <c r="O130" s="6">
        <f ca="1">INT($O$18*(RAND()-0.5))</f>
        <v>105</v>
      </c>
      <c r="P130" s="6" t="s">
        <v>44</v>
      </c>
      <c r="Q130" s="6">
        <v>0</v>
      </c>
      <c r="R130" s="11" t="s">
        <v>44</v>
      </c>
      <c r="S130" s="11">
        <v>0</v>
      </c>
      <c r="T130" s="11" t="s">
        <v>44</v>
      </c>
      <c r="U130" s="11">
        <v>0</v>
      </c>
      <c r="AE130">
        <f t="shared" si="6"/>
        <v>0.5</v>
      </c>
    </row>
    <row r="131" spans="12:31" ht="12.75">
      <c r="L131" s="6"/>
      <c r="M131" s="6">
        <f>+$N$2*O$9</f>
        <v>315</v>
      </c>
      <c r="N131" s="6">
        <v>318.355</v>
      </c>
      <c r="O131" s="6">
        <v>318.674</v>
      </c>
      <c r="P131" s="6">
        <f>900*EXP(-(AE131*$P$18))</f>
        <v>887.8946483048608</v>
      </c>
      <c r="Q131" s="6">
        <f>900*EXP(-(AE131*$P$18))</f>
        <v>887.8946483048608</v>
      </c>
      <c r="R131" s="11">
        <f>BlackScholes(1,0.0325,AE131,320,N131,0.3,0)</f>
        <v>25.79900562822292</v>
      </c>
      <c r="S131" s="11">
        <f>BlackScholes(1,0.0325,AE131,320,O131,0.3,0)</f>
        <v>25.976603427770534</v>
      </c>
      <c r="T131" s="11">
        <f>BlackScholes(2,0.0325,AE131,320,O131,0.3,0)</f>
        <v>22.99847838060996</v>
      </c>
      <c r="U131" s="11">
        <f>BlackScholes(2,0.0325,AE131,320,N131,0.3,0)</f>
        <v>23.139880581062304</v>
      </c>
      <c r="AE131">
        <f t="shared" si="6"/>
        <v>0.4166666666666667</v>
      </c>
    </row>
    <row r="132" spans="12:31" ht="12.75">
      <c r="L132" s="6"/>
      <c r="M132" s="6">
        <f>+$N$2*O$9</f>
        <v>315</v>
      </c>
      <c r="N132" s="6" t="s">
        <v>44</v>
      </c>
      <c r="O132" s="6">
        <f ca="1">INT($O$18*(RAND()-0.5))</f>
        <v>-269</v>
      </c>
      <c r="P132" s="6" t="s">
        <v>44</v>
      </c>
      <c r="Q132" s="6">
        <v>0</v>
      </c>
      <c r="R132" s="11" t="s">
        <v>44</v>
      </c>
      <c r="S132" s="11">
        <v>0</v>
      </c>
      <c r="T132" s="11" t="s">
        <v>44</v>
      </c>
      <c r="U132" s="11">
        <v>0</v>
      </c>
      <c r="AE132">
        <f t="shared" si="6"/>
        <v>0.4166666666666667</v>
      </c>
    </row>
    <row r="133" spans="12:31" ht="12.75">
      <c r="L133" s="6"/>
      <c r="M133" s="6">
        <f>+$N$2*O$10</f>
        <v>360</v>
      </c>
      <c r="N133" s="6">
        <v>344.513</v>
      </c>
      <c r="O133" s="6">
        <v>344.858</v>
      </c>
      <c r="P133" s="6">
        <f>900*EXP(-(AE133*$P$18))</f>
        <v>890.3026223035885</v>
      </c>
      <c r="Q133" s="6">
        <f>900*EXP(-(AE133*$P$18))</f>
        <v>890.3026223035885</v>
      </c>
      <c r="R133" s="11">
        <f>BlackScholes(1,0.0325,AE133,320,N133,0.3,0)</f>
        <v>39.4538507643327</v>
      </c>
      <c r="S133" s="11">
        <f>BlackScholes(1,0.0325,AE133,320,O133,0.3,0)</f>
        <v>39.70170822864427</v>
      </c>
      <c r="T133" s="11">
        <f>BlackScholes(2,0.0325,AE133,320,O133,0.3,0)</f>
        <v>11.395751714364613</v>
      </c>
      <c r="U133" s="11">
        <f>BlackScholes(2,0.0325,AE133,320,N133,0.3,0)</f>
        <v>11.492894250053045</v>
      </c>
      <c r="AE133">
        <f t="shared" si="6"/>
        <v>0.3333333333333333</v>
      </c>
    </row>
    <row r="134" spans="12:31" ht="12.75">
      <c r="L134" s="6"/>
      <c r="M134" s="6">
        <f>+$N$2*O$10</f>
        <v>360</v>
      </c>
      <c r="N134" s="6" t="s">
        <v>44</v>
      </c>
      <c r="O134" s="6">
        <f ca="1">INT($O$18*(RAND()-0.5))</f>
        <v>-475</v>
      </c>
      <c r="P134" s="6" t="s">
        <v>44</v>
      </c>
      <c r="Q134" s="6">
        <v>0</v>
      </c>
      <c r="R134" s="11" t="s">
        <v>44</v>
      </c>
      <c r="S134" s="11">
        <v>0</v>
      </c>
      <c r="T134" s="11" t="s">
        <v>44</v>
      </c>
      <c r="U134" s="11">
        <v>0</v>
      </c>
      <c r="AE134">
        <f t="shared" si="6"/>
        <v>0.3333333333333333</v>
      </c>
    </row>
    <row r="135" spans="12:31" ht="12.75">
      <c r="L135" s="6"/>
      <c r="M135" s="6">
        <f>+$N$2*O$11</f>
        <v>405</v>
      </c>
      <c r="N135" s="6">
        <v>342.937</v>
      </c>
      <c r="O135" s="6">
        <v>343.28</v>
      </c>
      <c r="P135" s="6">
        <f>900*EXP(-(AE135*$P$18))</f>
        <v>892.7171267378692</v>
      </c>
      <c r="Q135" s="6">
        <f>900*EXP(-(AE135*$P$18))</f>
        <v>892.7171267378692</v>
      </c>
      <c r="R135" s="11">
        <f>BlackScholes(1,0.0325,AE135,320,N135,0.3,0)</f>
        <v>35.0644362303574</v>
      </c>
      <c r="S135" s="11">
        <f>BlackScholes(1,0.0325,AE135,320,O135,0.3,0)</f>
        <v>35.31267951890117</v>
      </c>
      <c r="T135" s="11">
        <f>BlackScholes(2,0.0325,AE135,320,O135,0.3,0)</f>
        <v>9.443213470143586</v>
      </c>
      <c r="U135" s="11">
        <f>BlackScholes(2,0.0325,AE135,320,N135,0.3,0)</f>
        <v>9.537970181599746</v>
      </c>
      <c r="AE135">
        <f t="shared" si="6"/>
        <v>0.25</v>
      </c>
    </row>
    <row r="136" spans="12:31" ht="12.75">
      <c r="L136" s="6"/>
      <c r="M136" s="6">
        <f>+$N$2*O$11</f>
        <v>405</v>
      </c>
      <c r="N136" s="6" t="s">
        <v>44</v>
      </c>
      <c r="O136" s="6">
        <f ca="1">INT($O$18*(RAND()-0.5))</f>
        <v>59</v>
      </c>
      <c r="P136" s="6" t="s">
        <v>44</v>
      </c>
      <c r="Q136" s="6">
        <v>0</v>
      </c>
      <c r="R136" s="11" t="s">
        <v>44</v>
      </c>
      <c r="S136" s="11">
        <v>0</v>
      </c>
      <c r="T136" s="11" t="s">
        <v>44</v>
      </c>
      <c r="U136" s="11">
        <v>0</v>
      </c>
      <c r="AE136">
        <f t="shared" si="6"/>
        <v>0.25</v>
      </c>
    </row>
    <row r="137" spans="12:31" ht="12.75">
      <c r="L137" s="6"/>
      <c r="M137" s="6">
        <f>+$N$2*O$12</f>
        <v>450</v>
      </c>
      <c r="N137" s="6">
        <v>346.814</v>
      </c>
      <c r="O137" s="6">
        <v>347.161</v>
      </c>
      <c r="P137" s="6">
        <f>900*EXP(-(AE137*$P$18))</f>
        <v>895.1381793182713</v>
      </c>
      <c r="Q137" s="6">
        <f>900*EXP(-(AE137*$P$18))</f>
        <v>895.1381793182713</v>
      </c>
      <c r="R137" s="11">
        <f>BlackScholes(1,0.0325,AE137,320,N137,0.3,0)</f>
        <v>34.33821426349904</v>
      </c>
      <c r="S137" s="11">
        <f>BlackScholes(1,0.0325,AE137,320,O137,0.3,0)</f>
        <v>34.60829232383419</v>
      </c>
      <c r="T137" s="11">
        <f>BlackScholes(2,0.0325,AE137,320,O137,0.3,0)</f>
        <v>5.718644970330618</v>
      </c>
      <c r="U137" s="11">
        <f>BlackScholes(2,0.0325,AE137,320,N137,0.3,0)</f>
        <v>5.795566909995441</v>
      </c>
      <c r="AE137">
        <f t="shared" si="6"/>
        <v>0.16666666666666666</v>
      </c>
    </row>
    <row r="138" spans="12:31" ht="12.75">
      <c r="L138" s="6"/>
      <c r="M138" s="6">
        <f>+$N$2*O$12</f>
        <v>450</v>
      </c>
      <c r="N138" s="6" t="s">
        <v>44</v>
      </c>
      <c r="O138" s="6">
        <f ca="1">INT($O$18*(RAND()-0.5))</f>
        <v>242</v>
      </c>
      <c r="P138" s="6" t="s">
        <v>44</v>
      </c>
      <c r="Q138" s="6">
        <v>0</v>
      </c>
      <c r="R138" s="11" t="s">
        <v>44</v>
      </c>
      <c r="S138" s="11">
        <v>0</v>
      </c>
      <c r="T138" s="11" t="s">
        <v>44</v>
      </c>
      <c r="U138" s="11">
        <v>0</v>
      </c>
      <c r="AE138">
        <f t="shared" si="6"/>
        <v>0.16666666666666666</v>
      </c>
    </row>
    <row r="139" spans="12:31" ht="12.75">
      <c r="L139" s="6"/>
      <c r="M139" s="6">
        <f>+$N$2*O$13</f>
        <v>495</v>
      </c>
      <c r="N139" s="6">
        <v>336.153</v>
      </c>
      <c r="O139" s="6">
        <v>336.489</v>
      </c>
      <c r="P139" s="6">
        <f>900*EXP(-(AE139*$P$18))</f>
        <v>897.5657978033946</v>
      </c>
      <c r="Q139" s="6">
        <f>900*EXP(-(AE139*$P$18))</f>
        <v>897.5657978033946</v>
      </c>
      <c r="R139" s="11">
        <f>BlackScholes(1,0.0325,AE139,320,N139,0.3,0)</f>
        <v>21.801306311392853</v>
      </c>
      <c r="S139" s="11">
        <f>BlackScholes(1,0.0325,AE139,320,O139,0.3,0)</f>
        <v>22.05055709112368</v>
      </c>
      <c r="T139" s="11">
        <f>BlackScholes(2,0.0325,AE139,320,O139,0.3,0)</f>
        <v>4.696062976775095</v>
      </c>
      <c r="U139" s="11">
        <f>BlackScholes(2,0.0325,AE139,320,N139,0.3,0)</f>
        <v>4.782812197044211</v>
      </c>
      <c r="AE139">
        <f t="shared" si="6"/>
        <v>0.08333333333333333</v>
      </c>
    </row>
    <row r="140" spans="12:31" ht="12.75">
      <c r="L140" s="6"/>
      <c r="M140" s="6">
        <f>+$N$2*O$13</f>
        <v>495</v>
      </c>
      <c r="N140" s="6" t="s">
        <v>44</v>
      </c>
      <c r="O140" s="6">
        <f ca="1">INT($O$18*(RAND()-0.5))</f>
        <v>-81</v>
      </c>
      <c r="P140" s="6" t="s">
        <v>44</v>
      </c>
      <c r="Q140" s="6">
        <v>0</v>
      </c>
      <c r="R140" s="11" t="s">
        <v>44</v>
      </c>
      <c r="S140" s="11">
        <v>0</v>
      </c>
      <c r="T140" s="11" t="s">
        <v>44</v>
      </c>
      <c r="U140" s="11">
        <v>0</v>
      </c>
      <c r="AE140">
        <f t="shared" si="6"/>
        <v>0.08333333333333333</v>
      </c>
    </row>
    <row r="141" spans="12:31" ht="12.75">
      <c r="L141" s="6" t="s">
        <v>52</v>
      </c>
      <c r="M141" s="6">
        <f>+$N$2*O$2</f>
        <v>0</v>
      </c>
      <c r="N141" s="6">
        <v>346.826</v>
      </c>
      <c r="O141" s="6">
        <v>347.173</v>
      </c>
      <c r="P141" s="6">
        <f>900*EXP(-(AE141*$P$18))</f>
        <v>871.2202048481754</v>
      </c>
      <c r="Q141" s="6">
        <f>900*EXP(-(AE141*$P$18))</f>
        <v>871.2202048481754</v>
      </c>
      <c r="R141" s="11">
        <f>BlackScholes(1,0.0325,AE141,320,N141,0.3,0)</f>
        <v>60.39482063301759</v>
      </c>
      <c r="S141" s="11">
        <f>BlackScholes(1,0.0325,AE141,320,O141,0.3,0)</f>
        <v>60.63819574452678</v>
      </c>
      <c r="T141" s="11">
        <f>BlackScholes(2,0.0325,AE141,320,O141,0.3,0)</f>
        <v>23.232379690544718</v>
      </c>
      <c r="U141" s="11">
        <f>BlackScholes(2,0.0325,AE141,320,N141,0.3,0)</f>
        <v>23.336004579035517</v>
      </c>
      <c r="AE141">
        <f t="shared" si="6"/>
        <v>1</v>
      </c>
    </row>
    <row r="142" spans="12:31" ht="12.75">
      <c r="L142" s="6"/>
      <c r="M142" s="6">
        <f>+$N$2*O$2</f>
        <v>0</v>
      </c>
      <c r="N142" s="6" t="s">
        <v>44</v>
      </c>
      <c r="O142" s="6">
        <f ca="1">INT($O$18*(RAND()-0.5))</f>
        <v>-110</v>
      </c>
      <c r="P142" s="6" t="s">
        <v>44</v>
      </c>
      <c r="Q142" s="6">
        <v>0</v>
      </c>
      <c r="R142" s="11" t="s">
        <v>44</v>
      </c>
      <c r="S142" s="11">
        <v>0</v>
      </c>
      <c r="T142" s="11" t="s">
        <v>44</v>
      </c>
      <c r="U142" s="11">
        <v>0</v>
      </c>
      <c r="AE142">
        <f t="shared" si="6"/>
        <v>1</v>
      </c>
    </row>
    <row r="143" spans="12:31" ht="12.75">
      <c r="L143" s="6"/>
      <c r="M143" s="6">
        <f>+$N$2*O$3</f>
        <v>45</v>
      </c>
      <c r="N143" s="6">
        <v>352.148</v>
      </c>
      <c r="O143" s="6">
        <v>352.5</v>
      </c>
      <c r="P143" s="6">
        <f>900*EXP(-(AE143*$P$18))</f>
        <v>873.5829576865284</v>
      </c>
      <c r="Q143" s="6">
        <f>900*EXP(-(AE143*$P$18))</f>
        <v>873.5829576865284</v>
      </c>
      <c r="R143" s="11">
        <f>BlackScholes(1,0.0325,AE143,320,N143,0.3,0)</f>
        <v>62.139205260820034</v>
      </c>
      <c r="S143" s="11">
        <f>BlackScholes(1,0.0325,AE143,320,O143,0.3,0)</f>
        <v>62.392588493827525</v>
      </c>
      <c r="T143" s="11">
        <f>BlackScholes(2,0.0325,AE143,320,O143,0.3,0)</f>
        <v>20.499862337926498</v>
      </c>
      <c r="U143" s="11">
        <f>BlackScholes(2,0.0325,AE143,320,N143,0.3,0)</f>
        <v>20.598479104918994</v>
      </c>
      <c r="AE143">
        <f t="shared" si="6"/>
        <v>0.9166666666666666</v>
      </c>
    </row>
    <row r="144" spans="12:31" ht="12.75">
      <c r="L144" s="6"/>
      <c r="M144" s="6">
        <f>+$N$2*O$3</f>
        <v>45</v>
      </c>
      <c r="N144" s="6" t="s">
        <v>44</v>
      </c>
      <c r="O144" s="6">
        <f ca="1">INT($O$18*(RAND()-0.5))</f>
        <v>49</v>
      </c>
      <c r="P144" s="6" t="s">
        <v>44</v>
      </c>
      <c r="Q144" s="6">
        <v>0</v>
      </c>
      <c r="R144" s="11" t="s">
        <v>44</v>
      </c>
      <c r="S144" s="11">
        <v>0</v>
      </c>
      <c r="T144" s="11" t="s">
        <v>44</v>
      </c>
      <c r="U144" s="11">
        <v>0</v>
      </c>
      <c r="AE144">
        <f t="shared" si="6"/>
        <v>0.9166666666666666</v>
      </c>
    </row>
    <row r="145" spans="12:31" ht="12.75">
      <c r="L145" s="6"/>
      <c r="M145" s="6">
        <f>+$N$2*O$4</f>
        <v>90</v>
      </c>
      <c r="N145" s="6">
        <v>351.773</v>
      </c>
      <c r="O145" s="6">
        <v>352.125</v>
      </c>
      <c r="P145" s="6">
        <f>900*EXP(-(AE145*$P$18))</f>
        <v>875.9521183204581</v>
      </c>
      <c r="Q145" s="6">
        <f>900*EXP(-(AE145*$P$18))</f>
        <v>875.9521183204581</v>
      </c>
      <c r="R145" s="11">
        <f>BlackScholes(1,0.0325,AE145,320,N145,0.3,0)</f>
        <v>59.76338843867271</v>
      </c>
      <c r="S145" s="11">
        <f>BlackScholes(1,0.0325,AE145,320,O145,0.3,0)</f>
        <v>60.01688456539203</v>
      </c>
      <c r="T145" s="11">
        <f>BlackScholes(2,0.0325,AE145,320,O145,0.3,0)</f>
        <v>19.341526634888268</v>
      </c>
      <c r="U145" s="11">
        <f>BlackScholes(2,0.0325,AE145,320,N145,0.3,0)</f>
        <v>19.44003050816891</v>
      </c>
      <c r="AE145">
        <f t="shared" si="6"/>
        <v>0.8333333333333334</v>
      </c>
    </row>
    <row r="146" spans="12:31" ht="12.75">
      <c r="L146" s="6"/>
      <c r="M146" s="6">
        <f>+$N$2*O$4</f>
        <v>90</v>
      </c>
      <c r="N146" s="6" t="s">
        <v>44</v>
      </c>
      <c r="O146" s="6">
        <f ca="1">INT($O$18*(RAND()-0.5))</f>
        <v>125</v>
      </c>
      <c r="P146" s="6" t="s">
        <v>44</v>
      </c>
      <c r="Q146" s="6">
        <v>0</v>
      </c>
      <c r="R146" s="11" t="s">
        <v>44</v>
      </c>
      <c r="S146" s="11">
        <v>0</v>
      </c>
      <c r="T146" s="11" t="s">
        <v>44</v>
      </c>
      <c r="U146" s="11">
        <v>0</v>
      </c>
      <c r="AE146">
        <f t="shared" si="6"/>
        <v>0.8333333333333334</v>
      </c>
    </row>
    <row r="147" spans="12:31" ht="12.75">
      <c r="L147" s="6"/>
      <c r="M147" s="6">
        <f>+$N$2*O$5</f>
        <v>135</v>
      </c>
      <c r="N147" s="6">
        <v>340.436</v>
      </c>
      <c r="O147" s="6">
        <v>340.777</v>
      </c>
      <c r="P147" s="6">
        <f>900*EXP(-(AE147*$P$18))</f>
        <v>878.3277041279333</v>
      </c>
      <c r="Q147" s="6">
        <f>900*EXP(-(AE147*$P$18))</f>
        <v>878.3277041279333</v>
      </c>
      <c r="R147" s="11">
        <f>BlackScholes(1,0.0325,AE147,320,N147,0.3,0)</f>
        <v>49.634907757316995</v>
      </c>
      <c r="S147" s="11">
        <f>BlackScholes(1,0.0325,AE147,320,O147,0.3,0)</f>
        <v>49.86632795692719</v>
      </c>
      <c r="T147" s="11">
        <f>BlackScholes(2,0.0325,AE147,320,O147,0.3,0)</f>
        <v>21.383622757970162</v>
      </c>
      <c r="U147" s="11">
        <f>BlackScholes(2,0.0325,AE147,320,N147,0.3,0)</f>
        <v>21.493202558359965</v>
      </c>
      <c r="AE147">
        <f t="shared" si="6"/>
        <v>0.75</v>
      </c>
    </row>
    <row r="148" spans="12:31" ht="12.75">
      <c r="L148" s="6"/>
      <c r="M148" s="6">
        <f>+$N$2*O$5</f>
        <v>135</v>
      </c>
      <c r="N148" s="6" t="s">
        <v>44</v>
      </c>
      <c r="O148" s="6">
        <f ca="1">INT($O$18*(RAND()-0.5))</f>
        <v>-190</v>
      </c>
      <c r="P148" s="6" t="s">
        <v>44</v>
      </c>
      <c r="Q148" s="6">
        <v>0</v>
      </c>
      <c r="R148" s="11" t="s">
        <v>44</v>
      </c>
      <c r="S148" s="11">
        <v>0</v>
      </c>
      <c r="T148" s="11" t="s">
        <v>44</v>
      </c>
      <c r="U148" s="11">
        <v>0</v>
      </c>
      <c r="AE148">
        <f t="shared" si="6"/>
        <v>0.75</v>
      </c>
    </row>
    <row r="149" spans="12:31" ht="12.75">
      <c r="L149" s="6"/>
      <c r="M149" s="6">
        <f>+$N$2*O$6</f>
        <v>180</v>
      </c>
      <c r="N149" s="6">
        <v>347.179</v>
      </c>
      <c r="O149" s="6">
        <v>347.527</v>
      </c>
      <c r="P149" s="6">
        <f>900*EXP(-(AE149*$P$18))</f>
        <v>880.7097325340512</v>
      </c>
      <c r="Q149" s="6">
        <f>900*EXP(-(AE149*$P$18))</f>
        <v>880.7097325340512</v>
      </c>
      <c r="R149" s="11">
        <f>BlackScholes(1,0.0325,AE149,320,N149,0.3,0)</f>
        <v>51.99902907356583</v>
      </c>
      <c r="S149" s="11">
        <f>BlackScholes(1,0.0325,AE149,320,O149,0.3,0)</f>
        <v>52.24520049749091</v>
      </c>
      <c r="T149" s="11">
        <f>BlackScholes(2,0.0325,AE149,320,O149,0.3,0)</f>
        <v>17.859438731820294</v>
      </c>
      <c r="U149" s="11">
        <f>BlackScholes(2,0.0325,AE149,320,N149,0.3,0)</f>
        <v>17.961267307895223</v>
      </c>
      <c r="AE149">
        <f t="shared" si="6"/>
        <v>0.6666666666666666</v>
      </c>
    </row>
    <row r="150" spans="12:31" ht="12.75">
      <c r="L150" s="6"/>
      <c r="M150" s="6">
        <f>+$N$2*O$6</f>
        <v>180</v>
      </c>
      <c r="N150" s="6" t="s">
        <v>44</v>
      </c>
      <c r="O150" s="6">
        <f ca="1">INT($O$18*(RAND()-0.5))</f>
        <v>-47</v>
      </c>
      <c r="P150" s="6" t="s">
        <v>44</v>
      </c>
      <c r="Q150" s="6">
        <v>0</v>
      </c>
      <c r="R150" s="11" t="s">
        <v>44</v>
      </c>
      <c r="S150" s="11">
        <v>0</v>
      </c>
      <c r="T150" s="11" t="s">
        <v>44</v>
      </c>
      <c r="U150" s="11">
        <v>0</v>
      </c>
      <c r="AE150">
        <f aca="true" t="shared" si="7" ref="AE150:AE213">+($B$4-M150)/$B$4</f>
        <v>0.6666666666666666</v>
      </c>
    </row>
    <row r="151" spans="12:31" ht="12.75">
      <c r="L151" s="6"/>
      <c r="M151" s="6">
        <f>+$N$2*O$7</f>
        <v>225</v>
      </c>
      <c r="N151" s="6">
        <v>337.933</v>
      </c>
      <c r="O151" s="6">
        <v>338.271</v>
      </c>
      <c r="P151" s="6">
        <f>900*EXP(-(AE151*$P$18))</f>
        <v>883.0982210111665</v>
      </c>
      <c r="Q151" s="6">
        <f>900*EXP(-(AE151*$P$18))</f>
        <v>883.0982210111665</v>
      </c>
      <c r="R151" s="11">
        <f>BlackScholes(1,0.0325,AE151,320,N151,0.3,0)</f>
        <v>43.210966264869676</v>
      </c>
      <c r="S151" s="11">
        <f>BlackScholes(1,0.0325,AE151,320,O151,0.3,0)</f>
        <v>43.437126590630214</v>
      </c>
      <c r="T151" s="11">
        <f>BlackScholes(2,0.0325,AE151,320,O151,0.3,0)</f>
        <v>19.15660517237832</v>
      </c>
      <c r="U151" s="11">
        <f>BlackScholes(2,0.0325,AE151,320,N151,0.3,0)</f>
        <v>19.26844484661779</v>
      </c>
      <c r="AE151">
        <f t="shared" si="7"/>
        <v>0.5833333333333334</v>
      </c>
    </row>
    <row r="152" spans="12:31" ht="12.75">
      <c r="L152" s="6"/>
      <c r="M152" s="6">
        <f>+$N$2*O$7</f>
        <v>225</v>
      </c>
      <c r="N152" s="6" t="s">
        <v>44</v>
      </c>
      <c r="O152" s="6">
        <f ca="1">INT($O$18*(RAND()-0.5))</f>
        <v>-531</v>
      </c>
      <c r="P152" s="6" t="s">
        <v>44</v>
      </c>
      <c r="Q152" s="6">
        <v>0</v>
      </c>
      <c r="R152" s="11" t="s">
        <v>44</v>
      </c>
      <c r="S152" s="11">
        <v>0</v>
      </c>
      <c r="T152" s="11" t="s">
        <v>44</v>
      </c>
      <c r="U152" s="11">
        <v>0</v>
      </c>
      <c r="AE152">
        <f t="shared" si="7"/>
        <v>0.5833333333333334</v>
      </c>
    </row>
    <row r="153" spans="12:31" ht="12.75">
      <c r="L153" s="6"/>
      <c r="M153" s="6">
        <f>+$N$2*O$8</f>
        <v>270</v>
      </c>
      <c r="N153" s="6">
        <v>327.245</v>
      </c>
      <c r="O153" s="6">
        <v>327.573</v>
      </c>
      <c r="P153" s="6">
        <f>900*EXP(-(AE153*$P$18))</f>
        <v>885.4931870790186</v>
      </c>
      <c r="Q153" s="6">
        <f>900*EXP(-(AE153*$P$18))</f>
        <v>885.4931870790186</v>
      </c>
      <c r="R153" s="11">
        <f>BlackScholes(1,0.0325,AE153,320,N153,0.3,0)</f>
        <v>33.7671414372811</v>
      </c>
      <c r="S153" s="11">
        <f>BlackScholes(1,0.0325,AE153,320,O153,0.3,0)</f>
        <v>33.96863420044556</v>
      </c>
      <c r="T153" s="11">
        <f>BlackScholes(2,0.0325,AE153,320,O153,0.3,0)</f>
        <v>21.237656272985557</v>
      </c>
      <c r="U153" s="11">
        <f>BlackScholes(2,0.0325,AE153,320,N153,0.3,0)</f>
        <v>21.364163509821054</v>
      </c>
      <c r="AE153">
        <f t="shared" si="7"/>
        <v>0.5</v>
      </c>
    </row>
    <row r="154" spans="12:31" ht="12.75">
      <c r="L154" s="6"/>
      <c r="M154" s="6">
        <f>+$N$2*O$8</f>
        <v>270</v>
      </c>
      <c r="N154" s="6" t="s">
        <v>44</v>
      </c>
      <c r="O154" s="6">
        <f ca="1">INT($O$18*(RAND()-0.5))</f>
        <v>-148</v>
      </c>
      <c r="P154" s="6" t="s">
        <v>44</v>
      </c>
      <c r="Q154" s="6">
        <v>0</v>
      </c>
      <c r="R154" s="11" t="s">
        <v>44</v>
      </c>
      <c r="S154" s="11">
        <v>0</v>
      </c>
      <c r="T154" s="11" t="s">
        <v>44</v>
      </c>
      <c r="U154" s="11">
        <v>0</v>
      </c>
      <c r="AE154">
        <f t="shared" si="7"/>
        <v>0.5</v>
      </c>
    </row>
    <row r="155" spans="12:31" ht="12.75">
      <c r="L155" s="6"/>
      <c r="M155" s="6">
        <f>+$N$2*O$9</f>
        <v>315</v>
      </c>
      <c r="N155" s="6">
        <v>345.854</v>
      </c>
      <c r="O155" s="6">
        <v>346.2</v>
      </c>
      <c r="P155" s="6">
        <f>900*EXP(-(AE155*$P$18))</f>
        <v>887.8946483048608</v>
      </c>
      <c r="Q155" s="6">
        <f>900*EXP(-(AE155*$P$18))</f>
        <v>887.8946483048608</v>
      </c>
      <c r="R155" s="11">
        <f>BlackScholes(1,0.0325,AE155,320,N155,0.3,0)</f>
        <v>43.3628903865396</v>
      </c>
      <c r="S155" s="11">
        <f>BlackScholes(1,0.0325,AE155,320,O155,0.3,0)</f>
        <v>43.610573336832715</v>
      </c>
      <c r="T155" s="11">
        <f>BlackScholes(2,0.0325,AE155,320,O155,0.3,0)</f>
        <v>13.106448289672134</v>
      </c>
      <c r="U155" s="11">
        <f>BlackScholes(2,0.0325,AE155,320,N155,0.3,0)</f>
        <v>13.204765339379017</v>
      </c>
      <c r="AE155">
        <f t="shared" si="7"/>
        <v>0.4166666666666667</v>
      </c>
    </row>
    <row r="156" spans="12:31" ht="12.75">
      <c r="L156" s="6"/>
      <c r="M156" s="6">
        <f>+$N$2*O$9</f>
        <v>315</v>
      </c>
      <c r="N156" s="6" t="s">
        <v>44</v>
      </c>
      <c r="O156" s="6">
        <f ca="1">INT($O$18*(RAND()-0.5))</f>
        <v>-597</v>
      </c>
      <c r="P156" s="6" t="s">
        <v>44</v>
      </c>
      <c r="Q156" s="6">
        <v>0</v>
      </c>
      <c r="R156" s="11" t="s">
        <v>44</v>
      </c>
      <c r="S156" s="11">
        <v>0</v>
      </c>
      <c r="T156" s="11" t="s">
        <v>44</v>
      </c>
      <c r="U156" s="11">
        <v>0</v>
      </c>
      <c r="AE156">
        <f t="shared" si="7"/>
        <v>0.4166666666666667</v>
      </c>
    </row>
    <row r="157" spans="12:31" ht="12.75">
      <c r="L157" s="6"/>
      <c r="M157" s="6">
        <f>+$N$2*O$10</f>
        <v>360</v>
      </c>
      <c r="N157" s="6">
        <v>339.537</v>
      </c>
      <c r="O157" s="6">
        <v>339.877</v>
      </c>
      <c r="P157" s="6">
        <f>900*EXP(-(AE157*$P$18))</f>
        <v>890.3026223035885</v>
      </c>
      <c r="Q157" s="6">
        <f>900*EXP(-(AE157*$P$18))</f>
        <v>890.3026223035885</v>
      </c>
      <c r="R157" s="11">
        <f>BlackScholes(1,0.0325,AE157,320,N157,0.3,0)</f>
        <v>35.95539742175167</v>
      </c>
      <c r="S157" s="11">
        <f>BlackScholes(1,0.0325,AE157,320,O157,0.3,0)</f>
        <v>36.18979771161667</v>
      </c>
      <c r="T157" s="11">
        <f>BlackScholes(2,0.0325,AE157,320,O157,0.3,0)</f>
        <v>12.864841197337006</v>
      </c>
      <c r="U157" s="11">
        <f>BlackScholes(2,0.0325,AE157,320,N157,0.3,0)</f>
        <v>12.970440907472025</v>
      </c>
      <c r="AE157">
        <f t="shared" si="7"/>
        <v>0.3333333333333333</v>
      </c>
    </row>
    <row r="158" spans="12:31" ht="12.75">
      <c r="L158" s="6"/>
      <c r="M158" s="6">
        <f>+$N$2*O$10</f>
        <v>360</v>
      </c>
      <c r="N158" s="6" t="s">
        <v>44</v>
      </c>
      <c r="O158" s="6">
        <f ca="1">INT($O$18*(RAND()-0.5))</f>
        <v>85</v>
      </c>
      <c r="P158" s="6" t="s">
        <v>44</v>
      </c>
      <c r="Q158" s="6">
        <v>0</v>
      </c>
      <c r="R158" s="11" t="s">
        <v>44</v>
      </c>
      <c r="S158" s="11">
        <v>0</v>
      </c>
      <c r="T158" s="11" t="s">
        <v>44</v>
      </c>
      <c r="U158" s="11">
        <v>0</v>
      </c>
      <c r="AE158">
        <f t="shared" si="7"/>
        <v>0.3333333333333333</v>
      </c>
    </row>
    <row r="159" spans="12:31" ht="12.75">
      <c r="L159" s="6"/>
      <c r="M159" s="6">
        <f>+$N$2*O$11</f>
        <v>405</v>
      </c>
      <c r="N159" s="6">
        <v>353.469</v>
      </c>
      <c r="O159" s="6">
        <v>353.823</v>
      </c>
      <c r="P159" s="6">
        <f>900*EXP(-(AE159*$P$18))</f>
        <v>892.7171267378692</v>
      </c>
      <c r="Q159" s="6">
        <f>900*EXP(-(AE159*$P$18))</f>
        <v>892.7171267378692</v>
      </c>
      <c r="R159" s="11">
        <f>BlackScholes(1,0.0325,AE159,320,N159,0.3,0)</f>
        <v>43.01780026363314</v>
      </c>
      <c r="S159" s="11">
        <f>BlackScholes(1,0.0325,AE159,320,O159,0.3,0)</f>
        <v>43.29635645944207</v>
      </c>
      <c r="T159" s="11">
        <f>BlackScholes(2,0.0325,AE159,320,O159,0.3,0)</f>
        <v>6.88389041068449</v>
      </c>
      <c r="U159" s="11">
        <f>BlackScholes(2,0.0325,AE159,320,N159,0.3,0)</f>
        <v>6.959334214875504</v>
      </c>
      <c r="AE159">
        <f t="shared" si="7"/>
        <v>0.25</v>
      </c>
    </row>
    <row r="160" spans="12:31" ht="12.75">
      <c r="L160" s="6"/>
      <c r="M160" s="6">
        <f>+$N$2*O$11</f>
        <v>405</v>
      </c>
      <c r="N160" s="6" t="s">
        <v>44</v>
      </c>
      <c r="O160" s="6">
        <f ca="1">INT($O$18*(RAND()-0.5))</f>
        <v>52</v>
      </c>
      <c r="P160" s="6" t="s">
        <v>44</v>
      </c>
      <c r="Q160" s="6">
        <v>0</v>
      </c>
      <c r="R160" s="11" t="s">
        <v>44</v>
      </c>
      <c r="S160" s="11">
        <v>0</v>
      </c>
      <c r="T160" s="11" t="s">
        <v>44</v>
      </c>
      <c r="U160" s="11">
        <v>0</v>
      </c>
      <c r="AE160">
        <f t="shared" si="7"/>
        <v>0.25</v>
      </c>
    </row>
    <row r="161" spans="12:31" ht="12.75">
      <c r="L161" s="6"/>
      <c r="M161" s="6">
        <f>+$N$2*O$12</f>
        <v>450</v>
      </c>
      <c r="N161" s="6">
        <v>351.518</v>
      </c>
      <c r="O161" s="6">
        <v>351.869</v>
      </c>
      <c r="P161" s="6">
        <f>900*EXP(-(AE161*$P$18))</f>
        <v>895.1381793182713</v>
      </c>
      <c r="Q161" s="6">
        <f>900*EXP(-(AE161*$P$18))</f>
        <v>895.1381793182713</v>
      </c>
      <c r="R161" s="11">
        <f>BlackScholes(1,0.0325,AE161,320,N161,0.3,0)</f>
        <v>38.06888688925265</v>
      </c>
      <c r="S161" s="11">
        <f>BlackScholes(1,0.0325,AE161,320,O161,0.3,0)</f>
        <v>38.35306721112335</v>
      </c>
      <c r="T161" s="11">
        <f>BlackScholes(2,0.0325,AE161,320,O161,0.3,0)</f>
        <v>4.755419857619792</v>
      </c>
      <c r="U161" s="11">
        <f>BlackScholes(2,0.0325,AE161,320,N161,0.3,0)</f>
        <v>4.822239535749121</v>
      </c>
      <c r="AE161">
        <f t="shared" si="7"/>
        <v>0.16666666666666666</v>
      </c>
    </row>
    <row r="162" spans="12:31" ht="12.75">
      <c r="L162" s="6"/>
      <c r="M162" s="6">
        <f>+$N$2*O$12</f>
        <v>450</v>
      </c>
      <c r="N162" s="6" t="s">
        <v>44</v>
      </c>
      <c r="O162" s="6">
        <f ca="1">INT($O$18*(RAND()-0.5))</f>
        <v>339</v>
      </c>
      <c r="P162" s="6" t="s">
        <v>44</v>
      </c>
      <c r="Q162" s="6">
        <v>0</v>
      </c>
      <c r="R162" s="11" t="s">
        <v>44</v>
      </c>
      <c r="S162" s="11">
        <v>0</v>
      </c>
      <c r="T162" s="11" t="s">
        <v>44</v>
      </c>
      <c r="U162" s="11">
        <v>0</v>
      </c>
      <c r="AE162">
        <f t="shared" si="7"/>
        <v>0.16666666666666666</v>
      </c>
    </row>
    <row r="163" spans="12:31" ht="12.75">
      <c r="L163" s="6"/>
      <c r="M163" s="6">
        <f>+$N$2*O$13</f>
        <v>495</v>
      </c>
      <c r="N163" s="6">
        <v>332.864</v>
      </c>
      <c r="O163" s="6">
        <v>333.197</v>
      </c>
      <c r="P163" s="6">
        <f>900*EXP(-(AE163*$P$18))</f>
        <v>897.5657978033946</v>
      </c>
      <c r="Q163" s="6">
        <f>900*EXP(-(AE163*$P$18))</f>
        <v>897.5657978033946</v>
      </c>
      <c r="R163" s="11">
        <f>BlackScholes(1,0.0325,AE163,320,N163,0.3,0)</f>
        <v>19.429501731758776</v>
      </c>
      <c r="S163" s="11">
        <f>BlackScholes(1,0.0325,AE163,320,O163,0.3,0)</f>
        <v>19.663875961299095</v>
      </c>
      <c r="T163" s="11">
        <f>BlackScholes(2,0.0325,AE163,320,O163,0.3,0)</f>
        <v>5.601381846950456</v>
      </c>
      <c r="U163" s="11">
        <f>BlackScholes(2,0.0325,AE163,320,N163,0.3,0)</f>
        <v>5.700007617410194</v>
      </c>
      <c r="AE163">
        <f t="shared" si="7"/>
        <v>0.08333333333333333</v>
      </c>
    </row>
    <row r="164" spans="12:31" ht="12.75">
      <c r="L164" s="6"/>
      <c r="M164" s="6">
        <f>+$N$2*O$13</f>
        <v>495</v>
      </c>
      <c r="N164" s="6" t="s">
        <v>44</v>
      </c>
      <c r="O164" s="6">
        <f ca="1">INT($O$18*(RAND()-0.5))</f>
        <v>148</v>
      </c>
      <c r="P164" s="6" t="s">
        <v>44</v>
      </c>
      <c r="Q164" s="6">
        <v>0</v>
      </c>
      <c r="R164" s="11" t="s">
        <v>44</v>
      </c>
      <c r="S164" s="11">
        <v>0</v>
      </c>
      <c r="T164" s="11" t="s">
        <v>44</v>
      </c>
      <c r="U164" s="11">
        <v>0</v>
      </c>
      <c r="AE164">
        <f t="shared" si="7"/>
        <v>0.08333333333333333</v>
      </c>
    </row>
    <row r="165" spans="12:31" ht="12.75">
      <c r="L165" s="6" t="s">
        <v>54</v>
      </c>
      <c r="M165" s="6">
        <f>+$N$2*O$2</f>
        <v>0</v>
      </c>
      <c r="N165" s="6">
        <v>346.826</v>
      </c>
      <c r="O165" s="6">
        <v>347.173</v>
      </c>
      <c r="P165" s="6">
        <v>892.896</v>
      </c>
      <c r="Q165" s="6">
        <v>892.896</v>
      </c>
      <c r="R165" s="11">
        <f>BlackScholes(1,0.0325,AE165,320,N165,0.3,0)</f>
        <v>60.39482063301759</v>
      </c>
      <c r="S165" s="11">
        <f>BlackScholes(1,0.0325,AE165,320,O165,0.3,0)</f>
        <v>60.63819574452678</v>
      </c>
      <c r="T165" s="11">
        <f>BlackScholes(2,0.0325,AE165,320,O165,0.3,0)</f>
        <v>23.232379690544718</v>
      </c>
      <c r="U165" s="11">
        <f>BlackScholes(2,0.0325,AE165,320,N165,0.3,0)</f>
        <v>23.336004579035517</v>
      </c>
      <c r="AE165">
        <f t="shared" si="7"/>
        <v>1</v>
      </c>
    </row>
    <row r="166" spans="12:31" ht="12.75">
      <c r="L166" s="6"/>
      <c r="M166" s="6">
        <f>+$N$2*O$2</f>
        <v>0</v>
      </c>
      <c r="N166" s="6" t="s">
        <v>44</v>
      </c>
      <c r="O166" s="6">
        <f ca="1">INT($O$18*(RAND()-0.5))</f>
        <v>-435</v>
      </c>
      <c r="P166" s="6" t="s">
        <v>44</v>
      </c>
      <c r="Q166" s="6">
        <v>0</v>
      </c>
      <c r="R166" s="11" t="s">
        <v>44</v>
      </c>
      <c r="S166" s="11">
        <v>0</v>
      </c>
      <c r="T166" s="11" t="s">
        <v>44</v>
      </c>
      <c r="U166" s="11">
        <v>0</v>
      </c>
      <c r="AE166">
        <f t="shared" si="7"/>
        <v>1</v>
      </c>
    </row>
    <row r="167" spans="12:31" ht="12.75">
      <c r="L167" s="6"/>
      <c r="M167" s="6">
        <f>+$N$2*O$3</f>
        <v>45</v>
      </c>
      <c r="N167" s="6">
        <v>354.636</v>
      </c>
      <c r="O167" s="6">
        <v>354.991</v>
      </c>
      <c r="P167" s="6">
        <v>893.452</v>
      </c>
      <c r="Q167" s="6">
        <v>893.452</v>
      </c>
      <c r="R167" s="11">
        <f>BlackScholes(1,0.0325,AE167,320,N167,0.3,0)</f>
        <v>63.9389460555488</v>
      </c>
      <c r="S167" s="11">
        <f>BlackScholes(1,0.0325,AE167,320,O167,0.3,0)</f>
        <v>64.19739771162068</v>
      </c>
      <c r="T167" s="11">
        <f>BlackScholes(2,0.0325,AE167,320,O167,0.3,0)</f>
        <v>19.813671555719665</v>
      </c>
      <c r="U167" s="11">
        <f>BlackScholes(2,0.0325,AE167,320,N167,0.3,0)</f>
        <v>19.91021989964773</v>
      </c>
      <c r="AE167">
        <f t="shared" si="7"/>
        <v>0.9166666666666666</v>
      </c>
    </row>
    <row r="168" spans="12:31" ht="12.75">
      <c r="L168" s="6"/>
      <c r="M168" s="6">
        <f>+$N$2*O$3</f>
        <v>45</v>
      </c>
      <c r="N168" s="6" t="s">
        <v>44</v>
      </c>
      <c r="O168" s="6">
        <f ca="1">INT($O$18*(RAND()-0.5))</f>
        <v>445</v>
      </c>
      <c r="P168" s="6" t="s">
        <v>44</v>
      </c>
      <c r="Q168" s="6">
        <v>0</v>
      </c>
      <c r="R168" s="11" t="s">
        <v>44</v>
      </c>
      <c r="S168" s="11">
        <v>0</v>
      </c>
      <c r="T168" s="11" t="s">
        <v>44</v>
      </c>
      <c r="U168" s="11">
        <v>0</v>
      </c>
      <c r="AE168">
        <f t="shared" si="7"/>
        <v>0.9166666666666666</v>
      </c>
    </row>
    <row r="169" spans="12:31" ht="12.75">
      <c r="L169" s="6"/>
      <c r="M169" s="6">
        <f>+$N$2*O$4</f>
        <v>90</v>
      </c>
      <c r="N169" s="6">
        <v>339.524</v>
      </c>
      <c r="O169" s="6">
        <v>339.863</v>
      </c>
      <c r="P169" s="6">
        <v>894.089</v>
      </c>
      <c r="Q169" s="6">
        <v>894.089</v>
      </c>
      <c r="R169" s="11">
        <f>BlackScholes(1,0.0325,AE169,320,N169,0.3,0)</f>
        <v>51.22148308247562</v>
      </c>
      <c r="S169" s="11">
        <f>BlackScholes(1,0.0325,AE169,320,O169,0.3,0)</f>
        <v>51.45032565273827</v>
      </c>
      <c r="T169" s="11">
        <f>BlackScholes(2,0.0325,AE169,320,O169,0.3,0)</f>
        <v>23.036967722234508</v>
      </c>
      <c r="U169" s="11">
        <f>BlackScholes(2,0.0325,AE169,320,N169,0.3,0)</f>
        <v>23.147125151971856</v>
      </c>
      <c r="AE169">
        <f t="shared" si="7"/>
        <v>0.8333333333333334</v>
      </c>
    </row>
    <row r="170" spans="12:31" ht="12.75">
      <c r="L170" s="6"/>
      <c r="M170" s="6">
        <f>+$N$2*O$4</f>
        <v>90</v>
      </c>
      <c r="N170" s="6" t="s">
        <v>44</v>
      </c>
      <c r="O170" s="6">
        <f ca="1">INT($O$18*(RAND()-0.5))</f>
        <v>-253</v>
      </c>
      <c r="P170" s="6" t="s">
        <v>44</v>
      </c>
      <c r="Q170" s="6">
        <v>0</v>
      </c>
      <c r="R170" s="11" t="s">
        <v>44</v>
      </c>
      <c r="S170" s="11">
        <v>0</v>
      </c>
      <c r="T170" s="11" t="s">
        <v>44</v>
      </c>
      <c r="U170" s="11">
        <v>0</v>
      </c>
      <c r="AE170">
        <f t="shared" si="7"/>
        <v>0.8333333333333334</v>
      </c>
    </row>
    <row r="171" spans="12:31" ht="12.75">
      <c r="L171" s="6"/>
      <c r="M171" s="6">
        <f>+$N$2*O$5</f>
        <v>135</v>
      </c>
      <c r="N171" s="6">
        <v>328.364</v>
      </c>
      <c r="O171" s="6">
        <v>328.693</v>
      </c>
      <c r="P171" s="6">
        <v>894.726</v>
      </c>
      <c r="Q171" s="6">
        <v>894.726</v>
      </c>
      <c r="R171" s="11">
        <f>BlackScholes(1,0.0325,AE171,320,N171,0.3,0)</f>
        <v>41.7555059668292</v>
      </c>
      <c r="S171" s="11">
        <f>BlackScholes(1,0.0325,AE171,320,O171,0.3,0)</f>
        <v>41.96191804563198</v>
      </c>
      <c r="T171" s="11">
        <f>BlackScholes(2,0.0325,AE171,320,O171,0.3,0)</f>
        <v>25.563212846674954</v>
      </c>
      <c r="U171" s="11">
        <f>BlackScholes(2,0.0325,AE171,320,N171,0.3,0)</f>
        <v>25.68580076787217</v>
      </c>
      <c r="AE171">
        <f t="shared" si="7"/>
        <v>0.75</v>
      </c>
    </row>
    <row r="172" spans="12:31" ht="12.75">
      <c r="L172" s="6"/>
      <c r="M172" s="6">
        <f>+$N$2*O$5</f>
        <v>135</v>
      </c>
      <c r="N172" s="6" t="s">
        <v>44</v>
      </c>
      <c r="O172" s="6">
        <f ca="1">INT($O$18*(RAND()-0.5))</f>
        <v>-576</v>
      </c>
      <c r="P172" s="6" t="s">
        <v>44</v>
      </c>
      <c r="Q172" s="6">
        <v>0</v>
      </c>
      <c r="R172" s="11" t="s">
        <v>44</v>
      </c>
      <c r="S172" s="11">
        <v>0</v>
      </c>
      <c r="T172" s="11" t="s">
        <v>44</v>
      </c>
      <c r="U172" s="11">
        <v>0</v>
      </c>
      <c r="AE172">
        <f t="shared" si="7"/>
        <v>0.75</v>
      </c>
    </row>
    <row r="173" spans="12:31" ht="12.75">
      <c r="L173" s="6"/>
      <c r="M173" s="6">
        <f>+$N$2*O$6</f>
        <v>180</v>
      </c>
      <c r="N173" s="6">
        <v>322.193</v>
      </c>
      <c r="O173" s="6">
        <v>322.515</v>
      </c>
      <c r="P173" s="6">
        <v>895.364</v>
      </c>
      <c r="Q173" s="6">
        <v>895.364</v>
      </c>
      <c r="R173" s="11">
        <f>BlackScholes(1,0.0325,AE173,320,N173,0.3,0)</f>
        <v>35.69239700727588</v>
      </c>
      <c r="S173" s="11">
        <f>BlackScholes(1,0.0325,AE173,320,O173,0.3,0)</f>
        <v>35.88403526233751</v>
      </c>
      <c r="T173" s="11">
        <f>BlackScholes(2,0.0325,AE173,320,O173,0.3,0)</f>
        <v>26.510273496666894</v>
      </c>
      <c r="U173" s="11">
        <f>BlackScholes(2,0.0325,AE173,320,N173,0.3,0)</f>
        <v>26.640635241605256</v>
      </c>
      <c r="AE173">
        <f t="shared" si="7"/>
        <v>0.6666666666666666</v>
      </c>
    </row>
    <row r="174" spans="12:31" ht="12.75">
      <c r="L174" s="6"/>
      <c r="M174" s="6">
        <f>+$N$2*O$6</f>
        <v>180</v>
      </c>
      <c r="N174" s="6" t="s">
        <v>44</v>
      </c>
      <c r="O174" s="6">
        <f ca="1">INT($O$18*(RAND()-0.5))</f>
        <v>-232</v>
      </c>
      <c r="P174" s="6" t="s">
        <v>44</v>
      </c>
      <c r="Q174" s="6">
        <v>0</v>
      </c>
      <c r="R174" s="11" t="s">
        <v>44</v>
      </c>
      <c r="S174" s="11">
        <v>0</v>
      </c>
      <c r="T174" s="11" t="s">
        <v>44</v>
      </c>
      <c r="U174" s="11">
        <v>0</v>
      </c>
      <c r="AE174">
        <f t="shared" si="7"/>
        <v>0.6666666666666666</v>
      </c>
    </row>
    <row r="175" spans="12:31" ht="12.75">
      <c r="L175" s="6"/>
      <c r="M175" s="6">
        <f>+$N$2*O$7</f>
        <v>225</v>
      </c>
      <c r="N175" s="6">
        <v>309.756</v>
      </c>
      <c r="O175" s="6">
        <v>310.066</v>
      </c>
      <c r="P175" s="6">
        <v>896.002</v>
      </c>
      <c r="Q175" s="6">
        <v>896.002</v>
      </c>
      <c r="R175" s="11">
        <f>BlackScholes(1,0.0325,AE175,320,N175,0.3,0)</f>
        <v>26.371519377211</v>
      </c>
      <c r="S175" s="11">
        <f>BlackScholes(1,0.0325,AE175,320,O175,0.3,0)</f>
        <v>26.53362205484299</v>
      </c>
      <c r="T175" s="11">
        <f>BlackScholes(2,0.0325,AE175,320,O175,0.3,0)</f>
        <v>30.458100636591123</v>
      </c>
      <c r="U175" s="11">
        <f>BlackScholes(2,0.0325,AE175,320,N175,0.3,0)</f>
        <v>30.605997958959136</v>
      </c>
      <c r="AE175">
        <f t="shared" si="7"/>
        <v>0.5833333333333334</v>
      </c>
    </row>
    <row r="176" spans="12:31" ht="12.75">
      <c r="L176" s="6"/>
      <c r="M176" s="6">
        <f>+$N$2*O$7</f>
        <v>225</v>
      </c>
      <c r="N176" s="6" t="s">
        <v>44</v>
      </c>
      <c r="O176" s="6">
        <f ca="1">INT($O$18*(RAND()-0.5))</f>
        <v>43</v>
      </c>
      <c r="P176" s="6" t="s">
        <v>44</v>
      </c>
      <c r="Q176" s="6">
        <v>0</v>
      </c>
      <c r="R176" s="11" t="s">
        <v>44</v>
      </c>
      <c r="S176" s="11">
        <v>0</v>
      </c>
      <c r="T176" s="11" t="s">
        <v>44</v>
      </c>
      <c r="U176" s="11">
        <v>0</v>
      </c>
      <c r="AE176">
        <f t="shared" si="7"/>
        <v>0.5833333333333334</v>
      </c>
    </row>
    <row r="177" spans="12:31" ht="12.75">
      <c r="L177" s="6"/>
      <c r="M177" s="6">
        <f>+$N$2*O$8</f>
        <v>270</v>
      </c>
      <c r="N177" s="6">
        <v>295.97</v>
      </c>
      <c r="O177" s="6">
        <v>296.266</v>
      </c>
      <c r="P177" s="6">
        <v>896.64</v>
      </c>
      <c r="Q177" s="6">
        <v>896.64</v>
      </c>
      <c r="R177" s="11">
        <f>BlackScholes(1,0.0325,AE177,320,N177,0.3,0)</f>
        <v>17.444903456631522</v>
      </c>
      <c r="S177" s="11">
        <f>BlackScholes(1,0.0325,AE177,320,O177,0.3,0)</f>
        <v>17.571416971057953</v>
      </c>
      <c r="T177" s="11">
        <f>BlackScholes(2,0.0325,AE177,320,O177,0.3,0)</f>
        <v>36.147439043597906</v>
      </c>
      <c r="U177" s="11">
        <f>BlackScholes(2,0.0325,AE177,320,N177,0.3,0)</f>
        <v>36.316925529171456</v>
      </c>
      <c r="AE177">
        <f t="shared" si="7"/>
        <v>0.5</v>
      </c>
    </row>
    <row r="178" spans="12:31" ht="12.75">
      <c r="L178" s="6"/>
      <c r="M178" s="6">
        <f>+$N$2*O$8</f>
        <v>270</v>
      </c>
      <c r="N178" s="6" t="s">
        <v>44</v>
      </c>
      <c r="O178" s="6">
        <f ca="1">INT($O$18*(RAND()-0.5))</f>
        <v>42</v>
      </c>
      <c r="P178" s="6" t="s">
        <v>44</v>
      </c>
      <c r="Q178" s="6">
        <v>0</v>
      </c>
      <c r="R178" s="11" t="s">
        <v>44</v>
      </c>
      <c r="S178" s="11">
        <v>0</v>
      </c>
      <c r="T178" s="11" t="s">
        <v>44</v>
      </c>
      <c r="U178" s="11">
        <v>0</v>
      </c>
      <c r="AE178">
        <f t="shared" si="7"/>
        <v>0.5</v>
      </c>
    </row>
    <row r="179" spans="12:31" ht="12.75">
      <c r="L179" s="6"/>
      <c r="M179" s="6">
        <f>+$N$2*O$9</f>
        <v>315</v>
      </c>
      <c r="N179" s="6">
        <v>317.81</v>
      </c>
      <c r="O179" s="6">
        <v>318.128</v>
      </c>
      <c r="P179" s="6">
        <v>897.279</v>
      </c>
      <c r="Q179" s="6">
        <v>897.279</v>
      </c>
      <c r="R179" s="11">
        <f>BlackScholes(1,0.0325,AE179,320,N179,0.3,0)</f>
        <v>25.497095213589212</v>
      </c>
      <c r="S179" s="11">
        <f>BlackScholes(1,0.0325,AE179,320,O179,0.3,0)</f>
        <v>25.673024223095744</v>
      </c>
      <c r="T179" s="11">
        <f>BlackScholes(2,0.0325,AE179,320,O179,0.3,0)</f>
        <v>23.240899175935162</v>
      </c>
      <c r="U179" s="11">
        <f>BlackScholes(2,0.0325,AE179,320,N179,0.3,0)</f>
        <v>23.382970166428613</v>
      </c>
      <c r="AE179">
        <f t="shared" si="7"/>
        <v>0.4166666666666667</v>
      </c>
    </row>
    <row r="180" spans="12:31" ht="12.75">
      <c r="L180" s="6"/>
      <c r="M180" s="6">
        <f>+$N$2*O$9</f>
        <v>315</v>
      </c>
      <c r="N180" s="6" t="s">
        <v>44</v>
      </c>
      <c r="O180" s="6">
        <f ca="1">INT($O$18*(RAND()-0.5))</f>
        <v>567</v>
      </c>
      <c r="P180" s="6" t="s">
        <v>44</v>
      </c>
      <c r="Q180" s="6">
        <v>0</v>
      </c>
      <c r="R180" s="11" t="s">
        <v>44</v>
      </c>
      <c r="S180" s="11">
        <v>0</v>
      </c>
      <c r="T180" s="11" t="s">
        <v>44</v>
      </c>
      <c r="U180" s="11">
        <v>0</v>
      </c>
      <c r="AE180">
        <f t="shared" si="7"/>
        <v>0.4166666666666667</v>
      </c>
    </row>
    <row r="181" spans="12:31" ht="12.75">
      <c r="L181" s="6"/>
      <c r="M181" s="6">
        <f>+$N$2*O$10</f>
        <v>360</v>
      </c>
      <c r="N181" s="6">
        <v>316.772</v>
      </c>
      <c r="O181" s="6">
        <v>317.089</v>
      </c>
      <c r="P181" s="6">
        <v>897.918</v>
      </c>
      <c r="Q181" s="6">
        <v>897.918</v>
      </c>
      <c r="R181" s="11">
        <f>BlackScholes(1,0.0325,AE181,320,N181,0.3,0)</f>
        <v>21.95683019616537</v>
      </c>
      <c r="S181" s="11">
        <f>BlackScholes(1,0.0325,AE181,320,O181,0.3,0)</f>
        <v>22.127133838370085</v>
      </c>
      <c r="T181" s="11">
        <f>BlackScholes(2,0.0325,AE181,320,O181,0.3,0)</f>
        <v>21.59017732409042</v>
      </c>
      <c r="U181" s="11">
        <f>BlackScholes(2,0.0325,AE181,320,N181,0.3,0)</f>
        <v>21.73687368188571</v>
      </c>
      <c r="AE181">
        <f t="shared" si="7"/>
        <v>0.3333333333333333</v>
      </c>
    </row>
    <row r="182" spans="12:31" ht="12.75">
      <c r="L182" s="6"/>
      <c r="M182" s="6">
        <f>+$N$2*O$10</f>
        <v>360</v>
      </c>
      <c r="N182" s="6" t="s">
        <v>44</v>
      </c>
      <c r="O182" s="6">
        <f ca="1">INT($O$18*(RAND()-0.5))</f>
        <v>60</v>
      </c>
      <c r="P182" s="6" t="s">
        <v>44</v>
      </c>
      <c r="Q182" s="6">
        <v>0</v>
      </c>
      <c r="R182" s="11" t="s">
        <v>44</v>
      </c>
      <c r="S182" s="11">
        <v>0</v>
      </c>
      <c r="T182" s="11" t="s">
        <v>44</v>
      </c>
      <c r="U182" s="11">
        <v>0</v>
      </c>
      <c r="AE182">
        <f t="shared" si="7"/>
        <v>0.3333333333333333</v>
      </c>
    </row>
    <row r="183" spans="12:31" ht="12.75">
      <c r="L183" s="6"/>
      <c r="M183" s="6">
        <f>+$N$2*O$11</f>
        <v>405</v>
      </c>
      <c r="N183" s="6">
        <v>309.279</v>
      </c>
      <c r="O183" s="6">
        <v>309.589</v>
      </c>
      <c r="P183" s="6">
        <v>898.558</v>
      </c>
      <c r="Q183" s="6">
        <v>898.558</v>
      </c>
      <c r="R183" s="11">
        <f>BlackScholes(1,0.0325,AE183,320,N183,0.3,0)</f>
        <v>14.946951768681828</v>
      </c>
      <c r="S183" s="11">
        <f>BlackScholes(1,0.0325,AE183,320,O183,0.3,0)</f>
        <v>15.09026167976066</v>
      </c>
      <c r="T183" s="11">
        <f>BlackScholes(2,0.0325,AE183,320,O183,0.3,0)</f>
        <v>22.91179563100303</v>
      </c>
      <c r="U183" s="11">
        <f>BlackScholes(2,0.0325,AE183,320,N183,0.3,0)</f>
        <v>23.078485719924203</v>
      </c>
      <c r="AE183">
        <f t="shared" si="7"/>
        <v>0.25</v>
      </c>
    </row>
    <row r="184" spans="12:31" ht="12.75">
      <c r="L184" s="6"/>
      <c r="M184" s="6">
        <f>+$N$2*O$11</f>
        <v>405</v>
      </c>
      <c r="N184" s="6" t="s">
        <v>44</v>
      </c>
      <c r="O184" s="6">
        <f ca="1">INT($O$18*(RAND()-0.5))</f>
        <v>463</v>
      </c>
      <c r="P184" s="6" t="s">
        <v>44</v>
      </c>
      <c r="Q184" s="6">
        <v>0</v>
      </c>
      <c r="R184" s="11" t="s">
        <v>44</v>
      </c>
      <c r="S184" s="11">
        <v>0</v>
      </c>
      <c r="T184" s="11" t="s">
        <v>44</v>
      </c>
      <c r="U184" s="11">
        <v>0</v>
      </c>
      <c r="AE184">
        <f t="shared" si="7"/>
        <v>0.25</v>
      </c>
    </row>
    <row r="185" spans="12:31" ht="12.75">
      <c r="L185" s="6"/>
      <c r="M185" s="6">
        <f>+$N$2*O$12</f>
        <v>450</v>
      </c>
      <c r="N185" s="6">
        <v>305.437</v>
      </c>
      <c r="O185" s="6">
        <v>305.742</v>
      </c>
      <c r="P185" s="6">
        <v>899.199</v>
      </c>
      <c r="Q185" s="6">
        <v>899.199</v>
      </c>
      <c r="R185" s="11">
        <f>BlackScholes(1,0.0325,AE185,320,N185,0.3,0)</f>
        <v>9.661475540841803</v>
      </c>
      <c r="S185" s="11">
        <f>BlackScholes(1,0.0325,AE185,320,O185,0.3,0)</f>
        <v>9.781427406166788</v>
      </c>
      <c r="T185" s="11">
        <f>BlackScholes(2,0.0325,AE185,320,O185,0.3,0)</f>
        <v>22.310780052663223</v>
      </c>
      <c r="U185" s="11">
        <f>BlackScholes(2,0.0325,AE185,320,N185,0.3,0)</f>
        <v>22.49582818733823</v>
      </c>
      <c r="AE185">
        <f t="shared" si="7"/>
        <v>0.16666666666666666</v>
      </c>
    </row>
    <row r="186" spans="12:31" ht="12.75">
      <c r="L186" s="6"/>
      <c r="M186" s="6">
        <f>+$N$2*O$12</f>
        <v>450</v>
      </c>
      <c r="N186" s="6" t="s">
        <v>44</v>
      </c>
      <c r="O186" s="6">
        <f ca="1">INT($O$18*(RAND()-0.5))</f>
        <v>557</v>
      </c>
      <c r="P186" s="6" t="s">
        <v>44</v>
      </c>
      <c r="Q186" s="6">
        <v>0</v>
      </c>
      <c r="R186" s="11" t="s">
        <v>44</v>
      </c>
      <c r="S186" s="11">
        <v>0</v>
      </c>
      <c r="T186" s="11" t="s">
        <v>44</v>
      </c>
      <c r="U186" s="11">
        <v>0</v>
      </c>
      <c r="AE186">
        <f t="shared" si="7"/>
        <v>0.16666666666666666</v>
      </c>
    </row>
    <row r="187" spans="12:31" ht="12.75">
      <c r="L187" s="6"/>
      <c r="M187" s="6">
        <f>+$N$2*O$13</f>
        <v>495</v>
      </c>
      <c r="N187" s="6">
        <v>316.008</v>
      </c>
      <c r="O187" s="6">
        <v>316.324</v>
      </c>
      <c r="P187" s="6">
        <v>899.839</v>
      </c>
      <c r="Q187" s="6">
        <v>899.839</v>
      </c>
      <c r="R187" s="11">
        <f>BlackScholes(1,0.0325,AE187,320,N187,0.3,0)</f>
        <v>9.476081732943832</v>
      </c>
      <c r="S187" s="11">
        <f>BlackScholes(1,0.0325,AE187,320,O187,0.3,0)</f>
        <v>9.62594678204784</v>
      </c>
      <c r="T187" s="11">
        <f>BlackScholes(2,0.0325,AE187,320,O187,0.3,0)</f>
        <v>12.436452667699207</v>
      </c>
      <c r="U187" s="11">
        <f>BlackScholes(2,0.0325,AE187,320,N187,0.3,0)</f>
        <v>12.60258761859523</v>
      </c>
      <c r="AE187">
        <f t="shared" si="7"/>
        <v>0.08333333333333333</v>
      </c>
    </row>
    <row r="188" spans="12:31" ht="12.75">
      <c r="L188" s="6"/>
      <c r="M188" s="6">
        <f>+$N$2*O$13</f>
        <v>495</v>
      </c>
      <c r="N188" s="6" t="s">
        <v>44</v>
      </c>
      <c r="O188" s="6">
        <f ca="1">INT($O$18*(RAND()-0.5))</f>
        <v>-193</v>
      </c>
      <c r="P188" s="6" t="s">
        <v>44</v>
      </c>
      <c r="Q188" s="6">
        <v>0</v>
      </c>
      <c r="R188" s="11" t="s">
        <v>44</v>
      </c>
      <c r="S188" s="11">
        <v>0</v>
      </c>
      <c r="T188" s="11" t="s">
        <v>44</v>
      </c>
      <c r="U188" s="11">
        <v>0</v>
      </c>
      <c r="AE188">
        <f t="shared" si="7"/>
        <v>0.08333333333333333</v>
      </c>
    </row>
    <row r="189" spans="12:31" ht="12.75">
      <c r="L189" s="6" t="s">
        <v>56</v>
      </c>
      <c r="M189" s="6">
        <f>+$N$2*O$2</f>
        <v>0</v>
      </c>
      <c r="N189" s="6">
        <v>346.826</v>
      </c>
      <c r="O189" s="6">
        <v>347.173</v>
      </c>
      <c r="P189" s="6">
        <v>892.896</v>
      </c>
      <c r="Q189" s="6">
        <v>892.896</v>
      </c>
      <c r="R189" s="11">
        <f>BlackScholes(1,0.0325,AE189,320,N189,0.3,0)</f>
        <v>60.39482063301759</v>
      </c>
      <c r="S189" s="11">
        <f>BlackScholes(1,0.0325,AE189,320,O189,0.3,0)</f>
        <v>60.63819574452678</v>
      </c>
      <c r="T189" s="11">
        <f>BlackScholes(2,0.0325,AE189,320,O189,0.3,0)</f>
        <v>23.232379690544718</v>
      </c>
      <c r="U189" s="11">
        <f>BlackScholes(2,0.0325,AE189,320,N189,0.3,0)</f>
        <v>23.336004579035517</v>
      </c>
      <c r="AE189">
        <f t="shared" si="7"/>
        <v>1</v>
      </c>
    </row>
    <row r="190" spans="12:31" ht="12.75">
      <c r="L190" s="6"/>
      <c r="M190" s="6">
        <f>+$N$2*O$2</f>
        <v>0</v>
      </c>
      <c r="N190" s="6" t="s">
        <v>44</v>
      </c>
      <c r="O190" s="6">
        <f ca="1">INT($O$18*(RAND()-0.5))</f>
        <v>529</v>
      </c>
      <c r="P190" s="6" t="s">
        <v>44</v>
      </c>
      <c r="Q190" s="6">
        <v>0</v>
      </c>
      <c r="R190" s="11" t="s">
        <v>44</v>
      </c>
      <c r="S190" s="11">
        <v>0</v>
      </c>
      <c r="T190" s="11" t="s">
        <v>44</v>
      </c>
      <c r="U190" s="11">
        <v>0</v>
      </c>
      <c r="AE190">
        <f t="shared" si="7"/>
        <v>1</v>
      </c>
    </row>
    <row r="191" spans="12:31" ht="12.75">
      <c r="L191" s="6"/>
      <c r="M191" s="6">
        <f>+$N$2*O$3</f>
        <v>45</v>
      </c>
      <c r="N191" s="6">
        <v>347.583</v>
      </c>
      <c r="O191" s="6">
        <v>347.93</v>
      </c>
      <c r="P191" s="6">
        <v>893.452</v>
      </c>
      <c r="Q191" s="6">
        <v>893.452</v>
      </c>
      <c r="R191" s="11">
        <f>BlackScholes(1,0.0325,AE191,320,N191,0.3,0)</f>
        <v>58.89098808680352</v>
      </c>
      <c r="S191" s="11">
        <f>BlackScholes(1,0.0325,AE191,320,O191,0.3,0)</f>
        <v>59.135395555227454</v>
      </c>
      <c r="T191" s="11">
        <f>BlackScholes(2,0.0325,AE191,320,O191,0.3,0)</f>
        <v>21.81266939932643</v>
      </c>
      <c r="U191" s="11">
        <f>BlackScholes(2,0.0325,AE191,320,N191,0.3,0)</f>
        <v>21.915261930902485</v>
      </c>
      <c r="AE191">
        <f t="shared" si="7"/>
        <v>0.9166666666666666</v>
      </c>
    </row>
    <row r="192" spans="12:31" ht="12.75">
      <c r="L192" s="6"/>
      <c r="M192" s="6">
        <f>+$N$2*O$3</f>
        <v>45</v>
      </c>
      <c r="N192" s="6" t="s">
        <v>44</v>
      </c>
      <c r="O192" s="6">
        <f ca="1">INT($O$18*(RAND()-0.5))</f>
        <v>539</v>
      </c>
      <c r="P192" s="6" t="s">
        <v>44</v>
      </c>
      <c r="Q192" s="6">
        <v>0</v>
      </c>
      <c r="R192" s="11" t="s">
        <v>44</v>
      </c>
      <c r="S192" s="11">
        <v>0</v>
      </c>
      <c r="T192" s="11" t="s">
        <v>44</v>
      </c>
      <c r="U192" s="11">
        <v>0</v>
      </c>
      <c r="AE192">
        <f t="shared" si="7"/>
        <v>0.9166666666666666</v>
      </c>
    </row>
    <row r="193" spans="12:31" ht="12.75">
      <c r="L193" s="6"/>
      <c r="M193" s="6">
        <f>+$N$2*O$4</f>
        <v>90</v>
      </c>
      <c r="N193" s="6">
        <v>337.378</v>
      </c>
      <c r="O193" s="6">
        <v>337.716</v>
      </c>
      <c r="P193" s="6">
        <v>894.089</v>
      </c>
      <c r="Q193" s="6">
        <v>894.089</v>
      </c>
      <c r="R193" s="11">
        <f>BlackScholes(1,0.0325,AE193,320,N193,0.3,0)</f>
        <v>49.78319914304023</v>
      </c>
      <c r="S193" s="11">
        <f>BlackScholes(1,0.0325,AE193,320,O193,0.3,0)</f>
        <v>50.00853644609143</v>
      </c>
      <c r="T193" s="11">
        <f>BlackScholes(2,0.0325,AE193,320,O193,0.3,0)</f>
        <v>23.742178515587675</v>
      </c>
      <c r="U193" s="11">
        <f>BlackScholes(2,0.0325,AE193,320,N193,0.3,0)</f>
        <v>23.85484121253648</v>
      </c>
      <c r="AE193">
        <f t="shared" si="7"/>
        <v>0.8333333333333334</v>
      </c>
    </row>
    <row r="194" spans="12:31" ht="12.75">
      <c r="L194" s="6"/>
      <c r="M194" s="6">
        <f>+$N$2*O$4</f>
        <v>90</v>
      </c>
      <c r="N194" s="6" t="s">
        <v>44</v>
      </c>
      <c r="O194" s="6">
        <f ca="1">INT($O$18*(RAND()-0.5))</f>
        <v>232</v>
      </c>
      <c r="P194" s="6" t="s">
        <v>44</v>
      </c>
      <c r="Q194" s="6">
        <v>0</v>
      </c>
      <c r="R194" s="11" t="s">
        <v>44</v>
      </c>
      <c r="S194" s="11">
        <v>0</v>
      </c>
      <c r="T194" s="11" t="s">
        <v>44</v>
      </c>
      <c r="U194" s="11">
        <v>0</v>
      </c>
      <c r="AE194">
        <f t="shared" si="7"/>
        <v>0.8333333333333334</v>
      </c>
    </row>
    <row r="195" spans="12:31" ht="12.75">
      <c r="L195" s="6"/>
      <c r="M195" s="6">
        <f>+$N$2*O$5</f>
        <v>135</v>
      </c>
      <c r="N195" s="6">
        <v>312.421</v>
      </c>
      <c r="O195" s="6">
        <v>312.734</v>
      </c>
      <c r="P195" s="6">
        <v>894.726</v>
      </c>
      <c r="Q195" s="6">
        <v>894.726</v>
      </c>
      <c r="R195" s="11">
        <f>BlackScholes(1,0.0325,AE195,320,N195,0.3,0)</f>
        <v>32.34114219355467</v>
      </c>
      <c r="S195" s="11">
        <f>BlackScholes(1,0.0325,AE195,320,O195,0.3,0)</f>
        <v>32.514246156324646</v>
      </c>
      <c r="T195" s="11">
        <f>BlackScholes(2,0.0325,AE195,320,O195,0.3,0)</f>
        <v>32.07454095736762</v>
      </c>
      <c r="U195" s="11">
        <f>BlackScholes(2,0.0325,AE195,320,N195,0.3,0)</f>
        <v>32.21443699459763</v>
      </c>
      <c r="AE195">
        <f t="shared" si="7"/>
        <v>0.75</v>
      </c>
    </row>
    <row r="196" spans="12:31" ht="12.75">
      <c r="L196" s="6"/>
      <c r="M196" s="6">
        <f>+$N$2*O$5</f>
        <v>135</v>
      </c>
      <c r="N196" s="6" t="s">
        <v>44</v>
      </c>
      <c r="O196" s="6">
        <f ca="1">INT($O$18*(RAND()-0.5))</f>
        <v>-400</v>
      </c>
      <c r="P196" s="6" t="s">
        <v>44</v>
      </c>
      <c r="Q196" s="6">
        <v>0</v>
      </c>
      <c r="R196" s="11" t="s">
        <v>44</v>
      </c>
      <c r="S196" s="11">
        <v>0</v>
      </c>
      <c r="T196" s="11" t="s">
        <v>44</v>
      </c>
      <c r="U196" s="11">
        <v>0</v>
      </c>
      <c r="AE196">
        <f t="shared" si="7"/>
        <v>0.75</v>
      </c>
    </row>
    <row r="197" spans="12:31" ht="12.75">
      <c r="L197" s="6"/>
      <c r="M197" s="6">
        <f>+$N$2*O$6</f>
        <v>180</v>
      </c>
      <c r="N197" s="6">
        <v>321.228</v>
      </c>
      <c r="O197" s="6">
        <v>321.55</v>
      </c>
      <c r="P197" s="6">
        <v>895.364</v>
      </c>
      <c r="Q197" s="6">
        <v>895.364</v>
      </c>
      <c r="R197" s="11">
        <f>BlackScholes(1,0.0325,AE197,320,N197,0.3,0)</f>
        <v>35.12113123218828</v>
      </c>
      <c r="S197" s="11">
        <f>BlackScholes(1,0.0325,AE197,320,O197,0.3,0)</f>
        <v>35.31124037057852</v>
      </c>
      <c r="T197" s="11">
        <f>BlackScholes(2,0.0325,AE197,320,O197,0.3,0)</f>
        <v>26.90247860490787</v>
      </c>
      <c r="U197" s="11">
        <f>BlackScholes(2,0.0325,AE197,320,N197,0.3,0)</f>
        <v>27.034369466517642</v>
      </c>
      <c r="AE197">
        <f t="shared" si="7"/>
        <v>0.6666666666666666</v>
      </c>
    </row>
    <row r="198" spans="12:31" ht="12.75">
      <c r="L198" s="6"/>
      <c r="M198" s="6">
        <f>+$N$2*O$6</f>
        <v>180</v>
      </c>
      <c r="N198" s="6" t="s">
        <v>44</v>
      </c>
      <c r="O198" s="6">
        <f ca="1">INT($O$18*(RAND()-0.5))</f>
        <v>-533</v>
      </c>
      <c r="P198" s="6" t="s">
        <v>44</v>
      </c>
      <c r="Q198" s="6">
        <v>0</v>
      </c>
      <c r="R198" s="11" t="s">
        <v>44</v>
      </c>
      <c r="S198" s="11">
        <v>0</v>
      </c>
      <c r="T198" s="11" t="s">
        <v>44</v>
      </c>
      <c r="U198" s="11">
        <v>0</v>
      </c>
      <c r="AE198">
        <f t="shared" si="7"/>
        <v>0.6666666666666666</v>
      </c>
    </row>
    <row r="199" spans="12:31" ht="12.75">
      <c r="L199" s="6"/>
      <c r="M199" s="6">
        <f>+$N$2*O$7</f>
        <v>225</v>
      </c>
      <c r="N199" s="6">
        <v>319.846</v>
      </c>
      <c r="O199" s="6">
        <v>320.166</v>
      </c>
      <c r="P199" s="6">
        <v>896.002</v>
      </c>
      <c r="Q199" s="6">
        <v>896.002</v>
      </c>
      <c r="R199" s="11">
        <f>BlackScholes(1,0.0325,AE199,320,N199,0.3,0)</f>
        <v>31.92037050237874</v>
      </c>
      <c r="S199" s="11">
        <f>BlackScholes(1,0.0325,AE199,320,O199,0.3,0)</f>
        <v>32.10540245918782</v>
      </c>
      <c r="T199" s="11">
        <f>BlackScholes(2,0.0325,AE199,320,O199,0.3,0)</f>
        <v>25.929881040935935</v>
      </c>
      <c r="U199" s="11">
        <f>BlackScholes(2,0.0325,AE199,320,N199,0.3,0)</f>
        <v>26.064849084126845</v>
      </c>
      <c r="AE199">
        <f t="shared" si="7"/>
        <v>0.5833333333333334</v>
      </c>
    </row>
    <row r="200" spans="12:31" ht="12.75">
      <c r="L200" s="6"/>
      <c r="M200" s="6">
        <f>+$N$2*O$7</f>
        <v>225</v>
      </c>
      <c r="N200" s="6" t="s">
        <v>44</v>
      </c>
      <c r="O200" s="6">
        <f ca="1">INT($O$18*(RAND()-0.5))</f>
        <v>-262</v>
      </c>
      <c r="P200" s="6" t="s">
        <v>44</v>
      </c>
      <c r="Q200" s="6">
        <v>0</v>
      </c>
      <c r="R200" s="11" t="s">
        <v>44</v>
      </c>
      <c r="S200" s="11">
        <v>0</v>
      </c>
      <c r="T200" s="11" t="s">
        <v>44</v>
      </c>
      <c r="U200" s="11">
        <v>0</v>
      </c>
      <c r="AE200">
        <f t="shared" si="7"/>
        <v>0.5833333333333334</v>
      </c>
    </row>
    <row r="201" spans="12:31" ht="12.75">
      <c r="L201" s="6"/>
      <c r="M201" s="6">
        <f>+$N$2*O$8</f>
        <v>270</v>
      </c>
      <c r="N201" s="6">
        <v>335.761</v>
      </c>
      <c r="O201" s="6">
        <v>336.097</v>
      </c>
      <c r="P201" s="6">
        <v>896.64</v>
      </c>
      <c r="Q201" s="6">
        <v>896.64</v>
      </c>
      <c r="R201" s="11">
        <f>BlackScholes(1,0.0325,AE201,320,N201,0.3,0)</f>
        <v>39.18658780041405</v>
      </c>
      <c r="S201" s="11">
        <f>BlackScholes(1,0.0325,AE201,320,O201,0.3,0)</f>
        <v>39.408251109477646</v>
      </c>
      <c r="T201" s="11">
        <f>BlackScholes(2,0.0325,AE201,320,O201,0.3,0)</f>
        <v>18.15327318201766</v>
      </c>
      <c r="U201" s="11">
        <f>BlackScholes(2,0.0325,AE201,320,N201,0.3,0)</f>
        <v>18.26760987295399</v>
      </c>
      <c r="AE201">
        <f t="shared" si="7"/>
        <v>0.5</v>
      </c>
    </row>
    <row r="202" spans="12:31" ht="12.75">
      <c r="L202" s="6"/>
      <c r="M202" s="6">
        <f>+$N$2*O$8</f>
        <v>270</v>
      </c>
      <c r="N202" s="6" t="s">
        <v>44</v>
      </c>
      <c r="O202" s="6">
        <f ca="1">INT($O$18*(RAND()-0.5))</f>
        <v>-281</v>
      </c>
      <c r="P202" s="6" t="s">
        <v>44</v>
      </c>
      <c r="Q202" s="6">
        <v>0</v>
      </c>
      <c r="R202" s="11" t="s">
        <v>44</v>
      </c>
      <c r="S202" s="11">
        <v>0</v>
      </c>
      <c r="T202" s="11" t="s">
        <v>44</v>
      </c>
      <c r="U202" s="11">
        <v>0</v>
      </c>
      <c r="AE202">
        <f t="shared" si="7"/>
        <v>0.5</v>
      </c>
    </row>
    <row r="203" spans="12:31" ht="12.75">
      <c r="L203" s="6"/>
      <c r="M203" s="6">
        <f>+$N$2*O$9</f>
        <v>315</v>
      </c>
      <c r="N203" s="6">
        <v>343.549</v>
      </c>
      <c r="O203" s="6">
        <v>343.893</v>
      </c>
      <c r="P203" s="6">
        <v>897.279</v>
      </c>
      <c r="Q203" s="6">
        <v>897.279</v>
      </c>
      <c r="R203" s="11">
        <f>BlackScholes(1,0.0325,AE203,320,N203,0.3,0)</f>
        <v>41.72846526349295</v>
      </c>
      <c r="S203" s="11">
        <f>BlackScholes(1,0.0325,AE203,320,O203,0.3,0)</f>
        <v>41.9706509339225</v>
      </c>
      <c r="T203" s="11">
        <f>BlackScholes(2,0.0325,AE203,320,O203,0.3,0)</f>
        <v>13.773525886761929</v>
      </c>
      <c r="U203" s="11">
        <f>BlackScholes(2,0.0325,AE203,320,N203,0.3,0)</f>
        <v>13.87534021633239</v>
      </c>
      <c r="AE203">
        <f t="shared" si="7"/>
        <v>0.4166666666666667</v>
      </c>
    </row>
    <row r="204" spans="12:31" ht="12.75">
      <c r="L204" s="6"/>
      <c r="M204" s="6">
        <f>+$N$2*O$9</f>
        <v>315</v>
      </c>
      <c r="N204" s="6" t="s">
        <v>44</v>
      </c>
      <c r="O204" s="6">
        <f ca="1">INT($O$18*(RAND()-0.5))</f>
        <v>-13</v>
      </c>
      <c r="P204" s="6" t="s">
        <v>44</v>
      </c>
      <c r="Q204" s="6">
        <v>0</v>
      </c>
      <c r="R204" s="11" t="s">
        <v>44</v>
      </c>
      <c r="S204" s="11">
        <v>0</v>
      </c>
      <c r="T204" s="11" t="s">
        <v>44</v>
      </c>
      <c r="U204" s="11">
        <v>0</v>
      </c>
      <c r="AE204">
        <f t="shared" si="7"/>
        <v>0.4166666666666667</v>
      </c>
    </row>
    <row r="205" spans="12:31" ht="12.75">
      <c r="L205" s="6"/>
      <c r="M205" s="6">
        <f>+$N$2*O$10</f>
        <v>360</v>
      </c>
      <c r="N205" s="6">
        <v>346.128</v>
      </c>
      <c r="O205" s="6">
        <v>346.474</v>
      </c>
      <c r="P205" s="6">
        <v>897.918</v>
      </c>
      <c r="Q205" s="6">
        <v>897.918</v>
      </c>
      <c r="R205" s="11">
        <f>BlackScholes(1,0.0325,AE205,320,N205,0.3,0)</f>
        <v>40.61987346705391</v>
      </c>
      <c r="S205" s="11">
        <f>BlackScholes(1,0.0325,AE205,320,O205,0.3,0)</f>
        <v>40.87157709391727</v>
      </c>
      <c r="T205" s="11">
        <f>BlackScholes(2,0.0325,AE205,320,O205,0.3,0)</f>
        <v>10.949620579637628</v>
      </c>
      <c r="U205" s="11">
        <f>BlackScholes(2,0.0325,AE205,320,N205,0.3,0)</f>
        <v>11.043916952774264</v>
      </c>
      <c r="AE205">
        <f t="shared" si="7"/>
        <v>0.3333333333333333</v>
      </c>
    </row>
    <row r="206" spans="12:31" ht="12.75">
      <c r="L206" s="6"/>
      <c r="M206" s="6">
        <f>+$N$2*O$10</f>
        <v>360</v>
      </c>
      <c r="N206" s="6" t="s">
        <v>44</v>
      </c>
      <c r="O206" s="6">
        <f ca="1">INT($O$18*(RAND()-0.5))</f>
        <v>432</v>
      </c>
      <c r="P206" s="6" t="s">
        <v>44</v>
      </c>
      <c r="Q206" s="6">
        <v>0</v>
      </c>
      <c r="R206" s="11" t="s">
        <v>44</v>
      </c>
      <c r="S206" s="11">
        <v>0</v>
      </c>
      <c r="T206" s="11" t="s">
        <v>44</v>
      </c>
      <c r="U206" s="11">
        <v>0</v>
      </c>
      <c r="AE206">
        <f t="shared" si="7"/>
        <v>0.3333333333333333</v>
      </c>
    </row>
    <row r="207" spans="12:31" ht="12.75">
      <c r="L207" s="6"/>
      <c r="M207" s="6">
        <f>+$N$2*O$11</f>
        <v>405</v>
      </c>
      <c r="N207" s="6">
        <v>344.829</v>
      </c>
      <c r="O207" s="6">
        <v>345.174</v>
      </c>
      <c r="P207" s="6">
        <v>898.558</v>
      </c>
      <c r="Q207" s="6">
        <v>898.558</v>
      </c>
      <c r="R207" s="11">
        <f>BlackScholes(1,0.0325,AE207,320,N207,0.3,0)</f>
        <v>36.44319665330374</v>
      </c>
      <c r="S207" s="11">
        <f>BlackScholes(1,0.0325,AE207,320,O207,0.3,0)</f>
        <v>36.697072420117</v>
      </c>
      <c r="T207" s="11">
        <f>BlackScholes(2,0.0325,AE207,320,O207,0.3,0)</f>
        <v>8.933606371359394</v>
      </c>
      <c r="U207" s="11">
        <f>BlackScholes(2,0.0325,AE207,320,N207,0.3,0)</f>
        <v>9.024730604546084</v>
      </c>
      <c r="AE207">
        <f t="shared" si="7"/>
        <v>0.25</v>
      </c>
    </row>
    <row r="208" spans="12:31" ht="12.75">
      <c r="L208" s="6"/>
      <c r="M208" s="6">
        <f>+$N$2*O$11</f>
        <v>405</v>
      </c>
      <c r="N208" s="6" t="s">
        <v>44</v>
      </c>
      <c r="O208" s="6">
        <f ca="1">INT($O$18*(RAND()-0.5))</f>
        <v>115</v>
      </c>
      <c r="P208" s="6" t="s">
        <v>44</v>
      </c>
      <c r="Q208" s="6">
        <v>0</v>
      </c>
      <c r="R208" s="11" t="s">
        <v>44</v>
      </c>
      <c r="S208" s="11">
        <v>0</v>
      </c>
      <c r="T208" s="11" t="s">
        <v>44</v>
      </c>
      <c r="U208" s="11">
        <v>0</v>
      </c>
      <c r="AE208">
        <f t="shared" si="7"/>
        <v>0.25</v>
      </c>
    </row>
    <row r="209" spans="12:31" ht="12.75">
      <c r="L209" s="6"/>
      <c r="M209" s="6">
        <f>+$N$2*O$12</f>
        <v>450</v>
      </c>
      <c r="N209" s="6">
        <v>363.57</v>
      </c>
      <c r="O209" s="6">
        <v>363.933</v>
      </c>
      <c r="P209" s="6">
        <v>899.199</v>
      </c>
      <c r="Q209" s="6">
        <v>899.199</v>
      </c>
      <c r="R209" s="11">
        <f>BlackScholes(1,0.0325,AE209,320,N209,0.3,0)</f>
        <v>48.231101499893676</v>
      </c>
      <c r="S209" s="11">
        <f>BlackScholes(1,0.0325,AE209,320,O209,0.3,0)</f>
        <v>48.54883441805179</v>
      </c>
      <c r="T209" s="11">
        <f>BlackScholes(2,0.0325,AE209,320,O209,0.3,0)</f>
        <v>2.8871870645482205</v>
      </c>
      <c r="U209" s="11">
        <f>BlackScholes(2,0.0325,AE209,320,N209,0.3,0)</f>
        <v>2.9324541463900973</v>
      </c>
      <c r="AE209">
        <f t="shared" si="7"/>
        <v>0.16666666666666666</v>
      </c>
    </row>
    <row r="210" spans="12:31" ht="12.75">
      <c r="L210" s="6"/>
      <c r="M210" s="6">
        <f>+$N$2*O$12</f>
        <v>450</v>
      </c>
      <c r="N210" s="6" t="s">
        <v>44</v>
      </c>
      <c r="O210" s="6">
        <f ca="1">INT($O$18*(RAND()-0.5))</f>
        <v>463</v>
      </c>
      <c r="P210" s="6" t="s">
        <v>44</v>
      </c>
      <c r="Q210" s="6">
        <v>0</v>
      </c>
      <c r="R210" s="11" t="s">
        <v>44</v>
      </c>
      <c r="S210" s="11">
        <v>0</v>
      </c>
      <c r="T210" s="11" t="s">
        <v>44</v>
      </c>
      <c r="U210" s="11">
        <v>0</v>
      </c>
      <c r="AE210">
        <f t="shared" si="7"/>
        <v>0.16666666666666666</v>
      </c>
    </row>
    <row r="211" spans="12:31" ht="12.75">
      <c r="L211" s="6"/>
      <c r="M211" s="6">
        <f>+$N$2*O$13</f>
        <v>495</v>
      </c>
      <c r="N211" s="6">
        <v>356.874</v>
      </c>
      <c r="O211" s="6">
        <v>357.231</v>
      </c>
      <c r="P211" s="6">
        <v>899.839</v>
      </c>
      <c r="Q211" s="6">
        <v>899.839</v>
      </c>
      <c r="R211" s="11">
        <f>BlackScholes(1,0.0325,AE211,320,N211,0.3,0)</f>
        <v>39.09604912150338</v>
      </c>
      <c r="S211" s="11">
        <f>BlackScholes(1,0.0325,AE211,320,O211,0.3,0)</f>
        <v>39.42085657375718</v>
      </c>
      <c r="T211" s="11">
        <f>BlackScholes(2,0.0325,AE211,320,O211,0.3,0)</f>
        <v>1.3243624594085504</v>
      </c>
      <c r="U211" s="11">
        <f>BlackScholes(2,0.0325,AE211,320,N211,0.3,0)</f>
        <v>1.3565550071547399</v>
      </c>
      <c r="AE211">
        <f t="shared" si="7"/>
        <v>0.08333333333333333</v>
      </c>
    </row>
    <row r="212" spans="12:31" ht="12.75">
      <c r="L212" s="6"/>
      <c r="M212" s="6">
        <f>+$N$2*O$13</f>
        <v>495</v>
      </c>
      <c r="N212" s="6" t="s">
        <v>44</v>
      </c>
      <c r="O212" s="6">
        <f ca="1">INT($O$18*(RAND()-0.5))</f>
        <v>-143</v>
      </c>
      <c r="P212" s="6" t="s">
        <v>44</v>
      </c>
      <c r="Q212" s="6">
        <v>0</v>
      </c>
      <c r="R212" s="11" t="s">
        <v>44</v>
      </c>
      <c r="S212" s="11">
        <v>0</v>
      </c>
      <c r="T212" s="11" t="s">
        <v>44</v>
      </c>
      <c r="U212" s="11">
        <v>0</v>
      </c>
      <c r="AE212">
        <f t="shared" si="7"/>
        <v>0.08333333333333333</v>
      </c>
    </row>
    <row r="213" spans="12:31" ht="12.75">
      <c r="L213" s="6" t="s">
        <v>58</v>
      </c>
      <c r="M213" s="6">
        <f>+$N$2*O$2</f>
        <v>0</v>
      </c>
      <c r="N213" s="6">
        <v>346.826</v>
      </c>
      <c r="O213" s="6">
        <v>347.173</v>
      </c>
      <c r="P213" s="6">
        <v>892.896</v>
      </c>
      <c r="Q213" s="6">
        <v>892.896</v>
      </c>
      <c r="R213" s="11">
        <f>BlackScholes(1,0.0325,AE213,320,N213,0.3,0)</f>
        <v>60.39482063301759</v>
      </c>
      <c r="S213" s="11">
        <f>BlackScholes(1,0.0325,AE213,320,O213,0.3,0)</f>
        <v>60.63819574452678</v>
      </c>
      <c r="T213" s="11">
        <f>BlackScholes(2,0.0325,AE213,320,O213,0.3,0)</f>
        <v>23.232379690544718</v>
      </c>
      <c r="U213" s="11">
        <f>BlackScholes(2,0.0325,AE213,320,N213,0.3,0)</f>
        <v>23.336004579035517</v>
      </c>
      <c r="AE213">
        <f t="shared" si="7"/>
        <v>1</v>
      </c>
    </row>
    <row r="214" spans="12:31" ht="12.75">
      <c r="L214" s="6"/>
      <c r="M214" s="6">
        <f>+$N$2*O$2</f>
        <v>0</v>
      </c>
      <c r="N214" s="6" t="s">
        <v>44</v>
      </c>
      <c r="O214" s="6">
        <f ca="1">INT($O$18*(RAND()-0.5))</f>
        <v>591</v>
      </c>
      <c r="P214" s="6" t="s">
        <v>44</v>
      </c>
      <c r="Q214" s="6">
        <v>0</v>
      </c>
      <c r="R214" s="11" t="s">
        <v>44</v>
      </c>
      <c r="S214" s="11">
        <v>0</v>
      </c>
      <c r="T214" s="11" t="s">
        <v>44</v>
      </c>
      <c r="U214" s="11">
        <v>0</v>
      </c>
      <c r="AE214">
        <f aca="true" t="shared" si="8" ref="AE214:AE277">+($B$4-M214)/$B$4</f>
        <v>1</v>
      </c>
    </row>
    <row r="215" spans="12:31" ht="12.75">
      <c r="L215" s="6"/>
      <c r="M215" s="6">
        <f>+$N$2*O$3</f>
        <v>45</v>
      </c>
      <c r="N215" s="6">
        <v>336.34</v>
      </c>
      <c r="O215" s="6">
        <v>336.676</v>
      </c>
      <c r="P215" s="6">
        <v>893.452</v>
      </c>
      <c r="Q215" s="6">
        <v>893.452</v>
      </c>
      <c r="R215" s="11">
        <f>BlackScholes(1,0.0325,AE215,320,N215,0.3,0)</f>
        <v>51.204363818588845</v>
      </c>
      <c r="S215" s="11">
        <f>BlackScholes(1,0.0325,AE215,320,O215,0.3,0)</f>
        <v>51.42735256623452</v>
      </c>
      <c r="T215" s="11">
        <f>BlackScholes(2,0.0325,AE215,320,O215,0.3,0)</f>
        <v>25.35862641033351</v>
      </c>
      <c r="U215" s="11">
        <f>BlackScholes(2,0.0325,AE215,320,N215,0.3,0)</f>
        <v>25.47163766268785</v>
      </c>
      <c r="AE215">
        <f t="shared" si="8"/>
        <v>0.9166666666666666</v>
      </c>
    </row>
    <row r="216" spans="12:31" ht="12.75">
      <c r="L216" s="6"/>
      <c r="M216" s="6">
        <f>+$N$2*O$3</f>
        <v>45</v>
      </c>
      <c r="N216" s="6" t="s">
        <v>44</v>
      </c>
      <c r="O216" s="6">
        <f ca="1">INT($O$18*(RAND()-0.5))</f>
        <v>-203</v>
      </c>
      <c r="P216" s="6" t="s">
        <v>44</v>
      </c>
      <c r="Q216" s="6">
        <v>0</v>
      </c>
      <c r="R216" s="11" t="s">
        <v>44</v>
      </c>
      <c r="S216" s="11">
        <v>0</v>
      </c>
      <c r="T216" s="11" t="s">
        <v>44</v>
      </c>
      <c r="U216" s="11">
        <v>0</v>
      </c>
      <c r="AE216">
        <f t="shared" si="8"/>
        <v>0.9166666666666666</v>
      </c>
    </row>
    <row r="217" spans="12:31" ht="12.75">
      <c r="L217" s="6"/>
      <c r="M217" s="6">
        <f>+$N$2*O$4</f>
        <v>90</v>
      </c>
      <c r="N217" s="6">
        <v>334.664</v>
      </c>
      <c r="O217" s="6">
        <v>334.999</v>
      </c>
      <c r="P217" s="6">
        <v>894.089</v>
      </c>
      <c r="Q217" s="6">
        <v>894.089</v>
      </c>
      <c r="R217" s="11">
        <f>BlackScholes(1,0.0325,AE217,320,N217,0.3,0)</f>
        <v>47.99024323077092</v>
      </c>
      <c r="S217" s="11">
        <f>BlackScholes(1,0.0325,AE217,320,O217,0.3,0)</f>
        <v>48.209965427826226</v>
      </c>
      <c r="T217" s="11">
        <f>BlackScholes(2,0.0325,AE217,320,O217,0.3,0)</f>
        <v>24.660607497322438</v>
      </c>
      <c r="U217" s="11">
        <f>BlackScholes(2,0.0325,AE217,320,N217,0.3,0)</f>
        <v>24.77588530026717</v>
      </c>
      <c r="AE217">
        <f t="shared" si="8"/>
        <v>0.8333333333333334</v>
      </c>
    </row>
    <row r="218" spans="12:31" ht="12.75">
      <c r="L218" s="6"/>
      <c r="M218" s="6">
        <f>+$N$2*O$4</f>
        <v>90</v>
      </c>
      <c r="N218" s="6" t="s">
        <v>44</v>
      </c>
      <c r="O218" s="6">
        <f ca="1">INT($O$18*(RAND()-0.5))</f>
        <v>-595</v>
      </c>
      <c r="P218" s="6" t="s">
        <v>44</v>
      </c>
      <c r="Q218" s="6">
        <v>0</v>
      </c>
      <c r="R218" s="11" t="s">
        <v>44</v>
      </c>
      <c r="S218" s="11">
        <v>0</v>
      </c>
      <c r="T218" s="11" t="s">
        <v>44</v>
      </c>
      <c r="U218" s="11">
        <v>0</v>
      </c>
      <c r="AE218">
        <f t="shared" si="8"/>
        <v>0.8333333333333334</v>
      </c>
    </row>
    <row r="219" spans="12:31" ht="12.75">
      <c r="L219" s="6"/>
      <c r="M219" s="6">
        <f>+$N$2*O$5</f>
        <v>135</v>
      </c>
      <c r="N219" s="6">
        <v>336.54</v>
      </c>
      <c r="O219" s="6">
        <v>336.876</v>
      </c>
      <c r="P219" s="6">
        <v>894.726</v>
      </c>
      <c r="Q219" s="6">
        <v>894.726</v>
      </c>
      <c r="R219" s="11">
        <f>BlackScholes(1,0.0325,AE219,320,N219,0.3,0)</f>
        <v>47.024661823298594</v>
      </c>
      <c r="S219" s="11">
        <f>BlackScholes(1,0.0325,AE219,320,O219,0.3,0)</f>
        <v>47.2473020573862</v>
      </c>
      <c r="T219" s="11">
        <f>BlackScholes(2,0.0325,AE219,320,O219,0.3,0)</f>
        <v>22.665596858429172</v>
      </c>
      <c r="U219" s="11">
        <f>BlackScholes(2,0.0325,AE219,320,N219,0.3,0)</f>
        <v>22.778956624341525</v>
      </c>
      <c r="AE219">
        <f t="shared" si="8"/>
        <v>0.75</v>
      </c>
    </row>
    <row r="220" spans="12:31" ht="12.75">
      <c r="L220" s="6"/>
      <c r="M220" s="6">
        <f>+$N$2*O$5</f>
        <v>135</v>
      </c>
      <c r="N220" s="6" t="s">
        <v>44</v>
      </c>
      <c r="O220" s="6">
        <f ca="1">INT($O$18*(RAND()-0.5))</f>
        <v>574</v>
      </c>
      <c r="P220" s="6" t="s">
        <v>44</v>
      </c>
      <c r="Q220" s="6">
        <v>0</v>
      </c>
      <c r="R220" s="11" t="s">
        <v>44</v>
      </c>
      <c r="S220" s="11">
        <v>0</v>
      </c>
      <c r="T220" s="11" t="s">
        <v>44</v>
      </c>
      <c r="U220" s="11">
        <v>0</v>
      </c>
      <c r="AE220">
        <f t="shared" si="8"/>
        <v>0.75</v>
      </c>
    </row>
    <row r="221" spans="12:31" ht="12.75">
      <c r="L221" s="6"/>
      <c r="M221" s="6">
        <f>+$N$2*O$6</f>
        <v>180</v>
      </c>
      <c r="N221" s="6">
        <v>328.054</v>
      </c>
      <c r="O221" s="6">
        <v>328.382</v>
      </c>
      <c r="P221" s="6">
        <v>895.364</v>
      </c>
      <c r="Q221" s="6">
        <v>895.364</v>
      </c>
      <c r="R221" s="11">
        <f>BlackScholes(1,0.0325,AE221,320,N221,0.3,0)</f>
        <v>39.2665457154633</v>
      </c>
      <c r="S221" s="11">
        <f>BlackScholes(1,0.0325,AE221,320,O221,0.3,0)</f>
        <v>39.47102318462765</v>
      </c>
      <c r="T221" s="11">
        <f>BlackScholes(2,0.0325,AE221,320,O221,0.3,0)</f>
        <v>24.230261418957006</v>
      </c>
      <c r="U221" s="11">
        <f>BlackScholes(2,0.0325,AE221,320,N221,0.3,0)</f>
        <v>24.35378394979268</v>
      </c>
      <c r="AE221">
        <f t="shared" si="8"/>
        <v>0.6666666666666666</v>
      </c>
    </row>
    <row r="222" spans="12:31" ht="12.75">
      <c r="L222" s="6"/>
      <c r="M222" s="6">
        <f>+$N$2*O$6</f>
        <v>180</v>
      </c>
      <c r="N222" s="6" t="s">
        <v>44</v>
      </c>
      <c r="O222" s="6">
        <f ca="1">INT($O$18*(RAND()-0.5))</f>
        <v>-50</v>
      </c>
      <c r="P222" s="6" t="s">
        <v>44</v>
      </c>
      <c r="Q222" s="6">
        <v>0</v>
      </c>
      <c r="R222" s="11" t="s">
        <v>44</v>
      </c>
      <c r="S222" s="11">
        <v>0</v>
      </c>
      <c r="T222" s="11" t="s">
        <v>44</v>
      </c>
      <c r="U222" s="11">
        <v>0</v>
      </c>
      <c r="AE222">
        <f t="shared" si="8"/>
        <v>0.6666666666666666</v>
      </c>
    </row>
    <row r="223" spans="12:31" ht="12.75">
      <c r="L223" s="6"/>
      <c r="M223" s="6">
        <f>+$N$2*O$7</f>
        <v>225</v>
      </c>
      <c r="N223" s="6">
        <v>332.966</v>
      </c>
      <c r="O223" s="6">
        <v>333.299</v>
      </c>
      <c r="P223" s="6">
        <v>896.002</v>
      </c>
      <c r="Q223" s="6">
        <v>896.002</v>
      </c>
      <c r="R223" s="11">
        <f>BlackScholes(1,0.0325,AE223,320,N223,0.3,0)</f>
        <v>39.95003396139273</v>
      </c>
      <c r="S223" s="11">
        <f>BlackScholes(1,0.0325,AE223,320,O223,0.3,0)</f>
        <v>40.164941102597346</v>
      </c>
      <c r="T223" s="11">
        <f>BlackScholes(2,0.0325,AE223,320,O223,0.3,0)</f>
        <v>20.85641968434548</v>
      </c>
      <c r="U223" s="11">
        <f>BlackScholes(2,0.0325,AE223,320,N223,0.3,0)</f>
        <v>20.974512543140825</v>
      </c>
      <c r="AE223">
        <f t="shared" si="8"/>
        <v>0.5833333333333334</v>
      </c>
    </row>
    <row r="224" spans="12:31" ht="12.75">
      <c r="L224" s="6"/>
      <c r="M224" s="6">
        <f>+$N$2*O$7</f>
        <v>225</v>
      </c>
      <c r="N224" s="6" t="s">
        <v>44</v>
      </c>
      <c r="O224" s="6">
        <f ca="1">INT($O$18*(RAND()-0.5))</f>
        <v>-188</v>
      </c>
      <c r="P224" s="6" t="s">
        <v>44</v>
      </c>
      <c r="Q224" s="6">
        <v>0</v>
      </c>
      <c r="R224" s="11" t="s">
        <v>44</v>
      </c>
      <c r="S224" s="11">
        <v>0</v>
      </c>
      <c r="T224" s="11" t="s">
        <v>44</v>
      </c>
      <c r="U224" s="11">
        <v>0</v>
      </c>
      <c r="AE224">
        <f t="shared" si="8"/>
        <v>0.5833333333333334</v>
      </c>
    </row>
    <row r="225" spans="12:31" ht="12.75">
      <c r="L225" s="6"/>
      <c r="M225" s="6">
        <f>+$N$2*O$8</f>
        <v>270</v>
      </c>
      <c r="N225" s="6">
        <v>339.286</v>
      </c>
      <c r="O225" s="6">
        <v>339.625</v>
      </c>
      <c r="P225" s="6">
        <v>896.64</v>
      </c>
      <c r="Q225" s="6">
        <v>896.64</v>
      </c>
      <c r="R225" s="11">
        <f>BlackScholes(1,0.0325,AE225,320,N225,0.3,0)</f>
        <v>41.54069589915284</v>
      </c>
      <c r="S225" s="11">
        <f>BlackScholes(1,0.0325,AE225,320,O225,0.3,0)</f>
        <v>41.77039089573897</v>
      </c>
      <c r="T225" s="11">
        <f>BlackScholes(2,0.0325,AE225,320,O225,0.3,0)</f>
        <v>16.987412968278935</v>
      </c>
      <c r="U225" s="11">
        <f>BlackScholes(2,0.0325,AE225,320,N225,0.3,0)</f>
        <v>17.09671797169281</v>
      </c>
      <c r="AE225">
        <f t="shared" si="8"/>
        <v>0.5</v>
      </c>
    </row>
    <row r="226" spans="12:31" ht="12.75">
      <c r="L226" s="6"/>
      <c r="M226" s="6">
        <f>+$N$2*O$8</f>
        <v>270</v>
      </c>
      <c r="N226" s="6" t="s">
        <v>44</v>
      </c>
      <c r="O226" s="6">
        <f ca="1">INT($O$18*(RAND()-0.5))</f>
        <v>37</v>
      </c>
      <c r="P226" s="6" t="s">
        <v>44</v>
      </c>
      <c r="Q226" s="6">
        <v>0</v>
      </c>
      <c r="R226" s="11" t="s">
        <v>44</v>
      </c>
      <c r="S226" s="11">
        <v>0</v>
      </c>
      <c r="T226" s="11" t="s">
        <v>44</v>
      </c>
      <c r="U226" s="11">
        <v>0</v>
      </c>
      <c r="AE226">
        <f t="shared" si="8"/>
        <v>0.5</v>
      </c>
    </row>
    <row r="227" spans="12:31" ht="12.75">
      <c r="L227" s="6"/>
      <c r="M227" s="6">
        <f>+$N$2*O$9</f>
        <v>315</v>
      </c>
      <c r="N227" s="6">
        <v>342.95</v>
      </c>
      <c r="O227" s="6">
        <v>343.293</v>
      </c>
      <c r="P227" s="6">
        <v>897.279</v>
      </c>
      <c r="Q227" s="6">
        <v>897.279</v>
      </c>
      <c r="R227" s="11">
        <f>BlackScholes(1,0.0325,AE227,320,N227,0.3,0)</f>
        <v>41.308222652066185</v>
      </c>
      <c r="S227" s="11">
        <f>BlackScholes(1,0.0325,AE227,320,O227,0.3,0)</f>
        <v>41.54863336317787</v>
      </c>
      <c r="T227" s="11">
        <f>BlackScholes(2,0.0325,AE227,320,O227,0.3,0)</f>
        <v>13.95150831601728</v>
      </c>
      <c r="U227" s="11">
        <f>BlackScholes(2,0.0325,AE227,320,N227,0.3,0)</f>
        <v>14.0540976049056</v>
      </c>
      <c r="AE227">
        <f t="shared" si="8"/>
        <v>0.4166666666666667</v>
      </c>
    </row>
    <row r="228" spans="12:31" ht="12.75">
      <c r="L228" s="6"/>
      <c r="M228" s="6">
        <f>+$N$2*O$9</f>
        <v>315</v>
      </c>
      <c r="N228" s="6" t="s">
        <v>44</v>
      </c>
      <c r="O228" s="6">
        <f ca="1">INT($O$18*(RAND()-0.5))</f>
        <v>244</v>
      </c>
      <c r="P228" s="6" t="s">
        <v>44</v>
      </c>
      <c r="Q228" s="6">
        <v>0</v>
      </c>
      <c r="R228" s="11" t="s">
        <v>44</v>
      </c>
      <c r="S228" s="11">
        <v>0</v>
      </c>
      <c r="T228" s="11" t="s">
        <v>44</v>
      </c>
      <c r="U228" s="11">
        <v>0</v>
      </c>
      <c r="AE228">
        <f t="shared" si="8"/>
        <v>0.4166666666666667</v>
      </c>
    </row>
    <row r="229" spans="12:31" ht="12.75">
      <c r="L229" s="6"/>
      <c r="M229" s="6">
        <f>+$N$2*O$10</f>
        <v>360</v>
      </c>
      <c r="N229" s="6">
        <v>352.46</v>
      </c>
      <c r="O229" s="6">
        <v>352.812</v>
      </c>
      <c r="P229" s="6">
        <v>897.918</v>
      </c>
      <c r="Q229" s="6">
        <v>897.918</v>
      </c>
      <c r="R229" s="11">
        <f>BlackScholes(1,0.0325,AE229,320,N229,0.3,0)</f>
        <v>45.32833059554885</v>
      </c>
      <c r="S229" s="11">
        <f>BlackScholes(1,0.0325,AE229,320,O229,0.3,0)</f>
        <v>45.5962357185909</v>
      </c>
      <c r="T229" s="11">
        <f>BlackScholes(2,0.0325,AE229,320,O229,0.3,0)</f>
        <v>9.336279204311243</v>
      </c>
      <c r="U229" s="11">
        <f>BlackScholes(2,0.0325,AE229,320,N229,0.3,0)</f>
        <v>9.420374081269232</v>
      </c>
      <c r="AE229">
        <f t="shared" si="8"/>
        <v>0.3333333333333333</v>
      </c>
    </row>
    <row r="230" spans="12:31" ht="12.75">
      <c r="L230" s="6"/>
      <c r="M230" s="6">
        <f>+$N$2*O$10</f>
        <v>360</v>
      </c>
      <c r="N230" s="6" t="s">
        <v>44</v>
      </c>
      <c r="O230" s="6">
        <f ca="1">INT($O$18*(RAND()-0.5))</f>
        <v>571</v>
      </c>
      <c r="P230" s="6" t="s">
        <v>44</v>
      </c>
      <c r="Q230" s="6">
        <v>0</v>
      </c>
      <c r="R230" s="11" t="s">
        <v>44</v>
      </c>
      <c r="S230" s="11">
        <v>0</v>
      </c>
      <c r="T230" s="11" t="s">
        <v>44</v>
      </c>
      <c r="U230" s="11">
        <v>0</v>
      </c>
      <c r="AE230">
        <f t="shared" si="8"/>
        <v>0.3333333333333333</v>
      </c>
    </row>
    <row r="231" spans="12:31" ht="12.75">
      <c r="L231" s="6"/>
      <c r="M231" s="6">
        <f>+$N$2*O$11</f>
        <v>405</v>
      </c>
      <c r="N231" s="6">
        <v>327.089</v>
      </c>
      <c r="O231" s="6">
        <v>327.416</v>
      </c>
      <c r="P231" s="6">
        <v>898.558</v>
      </c>
      <c r="Q231" s="6">
        <v>898.558</v>
      </c>
      <c r="R231" s="11">
        <f>BlackScholes(1,0.0325,AE231,320,N231,0.3,0)</f>
        <v>24.489406358746496</v>
      </c>
      <c r="S231" s="11">
        <f>BlackScholes(1,0.0325,AE231,320,O231,0.3,0)</f>
        <v>24.68878291901522</v>
      </c>
      <c r="T231" s="11">
        <f>BlackScholes(2,0.0325,AE231,320,O231,0.3,0)</f>
        <v>14.68331687025758</v>
      </c>
      <c r="U231" s="11">
        <f>BlackScholes(2,0.0325,AE231,320,N231,0.3,0)</f>
        <v>14.810940309988869</v>
      </c>
      <c r="AE231">
        <f t="shared" si="8"/>
        <v>0.25</v>
      </c>
    </row>
    <row r="232" spans="12:31" ht="12.75">
      <c r="L232" s="6"/>
      <c r="M232" s="6">
        <f>+$N$2*O$11</f>
        <v>405</v>
      </c>
      <c r="N232" s="6" t="s">
        <v>44</v>
      </c>
      <c r="O232" s="6">
        <f ca="1">INT($O$18*(RAND()-0.5))</f>
        <v>594</v>
      </c>
      <c r="P232" s="6" t="s">
        <v>44</v>
      </c>
      <c r="Q232" s="6">
        <v>0</v>
      </c>
      <c r="R232" s="11" t="s">
        <v>44</v>
      </c>
      <c r="S232" s="11">
        <v>0</v>
      </c>
      <c r="T232" s="11" t="s">
        <v>44</v>
      </c>
      <c r="U232" s="11">
        <v>0</v>
      </c>
      <c r="AE232">
        <f t="shared" si="8"/>
        <v>0.25</v>
      </c>
    </row>
    <row r="233" spans="12:31" ht="12.75">
      <c r="L233" s="6"/>
      <c r="M233" s="6">
        <f>+$N$2*O$12</f>
        <v>450</v>
      </c>
      <c r="N233" s="6">
        <v>314.021</v>
      </c>
      <c r="O233" s="6">
        <v>314.335</v>
      </c>
      <c r="P233" s="6">
        <v>899.199</v>
      </c>
      <c r="Q233" s="6">
        <v>899.199</v>
      </c>
      <c r="R233" s="11">
        <f>BlackScholes(1,0.0325,AE233,320,N233,0.3,0)</f>
        <v>13.405112278030098</v>
      </c>
      <c r="S233" s="11">
        <f>BlackScholes(1,0.0325,AE233,320,O233,0.3,0)</f>
        <v>13.556550093383146</v>
      </c>
      <c r="T233" s="11">
        <f>BlackScholes(2,0.0325,AE233,320,O233,0.3,0)</f>
        <v>17.492902739879607</v>
      </c>
      <c r="U233" s="11">
        <f>BlackScholes(2,0.0325,AE233,320,N233,0.3,0)</f>
        <v>17.65546492452652</v>
      </c>
      <c r="AE233">
        <f t="shared" si="8"/>
        <v>0.16666666666666666</v>
      </c>
    </row>
    <row r="234" spans="12:31" ht="12.75">
      <c r="L234" s="6"/>
      <c r="M234" s="6">
        <f>+$N$2*O$12</f>
        <v>450</v>
      </c>
      <c r="N234" s="6" t="s">
        <v>44</v>
      </c>
      <c r="O234" s="6">
        <f ca="1">INT($O$18*(RAND()-0.5))</f>
        <v>-476</v>
      </c>
      <c r="P234" s="6" t="s">
        <v>44</v>
      </c>
      <c r="Q234" s="6">
        <v>0</v>
      </c>
      <c r="R234" s="11" t="s">
        <v>44</v>
      </c>
      <c r="S234" s="11">
        <v>0</v>
      </c>
      <c r="T234" s="11" t="s">
        <v>44</v>
      </c>
      <c r="U234" s="11">
        <v>0</v>
      </c>
      <c r="AE234">
        <f t="shared" si="8"/>
        <v>0.16666666666666666</v>
      </c>
    </row>
    <row r="235" spans="12:31" ht="12.75">
      <c r="L235" s="6"/>
      <c r="M235" s="6">
        <f>+$N$2*O$13</f>
        <v>495</v>
      </c>
      <c r="N235" s="6">
        <v>330.937</v>
      </c>
      <c r="O235" s="6">
        <v>331.268</v>
      </c>
      <c r="P235" s="6">
        <v>899.839</v>
      </c>
      <c r="Q235" s="6">
        <v>899.839</v>
      </c>
      <c r="R235" s="11">
        <f>BlackScholes(1,0.0325,AE235,320,N235,0.3,0)</f>
        <v>18.099709067012896</v>
      </c>
      <c r="S235" s="11">
        <f>BlackScholes(1,0.0325,AE235,320,O235,0.3,0)</f>
        <v>18.32487230884816</v>
      </c>
      <c r="T235" s="11">
        <f>BlackScholes(2,0.0325,AE235,320,O235,0.3,0)</f>
        <v>6.191378194499553</v>
      </c>
      <c r="U235" s="11">
        <f>BlackScholes(2,0.0325,AE235,320,N235,0.3,0)</f>
        <v>6.297214952664262</v>
      </c>
      <c r="AE235">
        <f t="shared" si="8"/>
        <v>0.08333333333333333</v>
      </c>
    </row>
    <row r="236" spans="12:31" ht="12.75">
      <c r="L236" s="6"/>
      <c r="M236" s="6">
        <f>+$N$2*O$13</f>
        <v>495</v>
      </c>
      <c r="N236" s="6" t="s">
        <v>44</v>
      </c>
      <c r="O236" s="6">
        <f ca="1">INT($O$18*(RAND()-0.5))</f>
        <v>588</v>
      </c>
      <c r="P236" s="6" t="s">
        <v>44</v>
      </c>
      <c r="Q236" s="6">
        <v>0</v>
      </c>
      <c r="R236" s="11" t="s">
        <v>44</v>
      </c>
      <c r="S236" s="11">
        <v>0</v>
      </c>
      <c r="T236" s="11" t="s">
        <v>44</v>
      </c>
      <c r="U236" s="11">
        <v>0</v>
      </c>
      <c r="AE236">
        <f t="shared" si="8"/>
        <v>0.08333333333333333</v>
      </c>
    </row>
    <row r="237" spans="12:31" ht="12.75">
      <c r="L237" s="6" t="s">
        <v>60</v>
      </c>
      <c r="M237" s="6">
        <f>+$N$2*O$2</f>
        <v>0</v>
      </c>
      <c r="N237" s="6">
        <v>346.826</v>
      </c>
      <c r="O237" s="6">
        <v>347.173</v>
      </c>
      <c r="P237" s="6">
        <v>892.896</v>
      </c>
      <c r="Q237" s="6">
        <v>892.896</v>
      </c>
      <c r="R237" s="11">
        <f>BlackScholes(1,0.0325,AE237,320,N237,0.3,0)</f>
        <v>60.39482063301759</v>
      </c>
      <c r="S237" s="11">
        <f>BlackScholes(1,0.0325,AE237,320,O237,0.3,0)</f>
        <v>60.63819574452678</v>
      </c>
      <c r="T237" s="11">
        <f>BlackScholes(2,0.0325,AE237,320,O237,0.3,0)</f>
        <v>23.232379690544718</v>
      </c>
      <c r="U237" s="11">
        <f>BlackScholes(2,0.0325,AE237,320,N237,0.3,0)</f>
        <v>23.336004579035517</v>
      </c>
      <c r="AE237">
        <f t="shared" si="8"/>
        <v>1</v>
      </c>
    </row>
    <row r="238" spans="12:31" ht="12.75">
      <c r="L238" s="6"/>
      <c r="M238" s="6">
        <f>+$N$2*O$2</f>
        <v>0</v>
      </c>
      <c r="N238" s="6" t="s">
        <v>44</v>
      </c>
      <c r="O238" s="6">
        <f ca="1">INT($O$18*(RAND()-0.5))</f>
        <v>-440</v>
      </c>
      <c r="P238" s="6" t="s">
        <v>44</v>
      </c>
      <c r="Q238" s="6">
        <v>0</v>
      </c>
      <c r="R238" s="11" t="s">
        <v>44</v>
      </c>
      <c r="S238" s="11">
        <v>0</v>
      </c>
      <c r="T238" s="11" t="s">
        <v>44</v>
      </c>
      <c r="U238" s="11">
        <v>0</v>
      </c>
      <c r="AE238">
        <f t="shared" si="8"/>
        <v>1</v>
      </c>
    </row>
    <row r="239" spans="12:31" ht="12.75">
      <c r="L239" s="6"/>
      <c r="M239" s="6">
        <f>+$N$2*O$3</f>
        <v>45</v>
      </c>
      <c r="N239" s="6">
        <v>346.61</v>
      </c>
      <c r="O239" s="6">
        <v>346.956</v>
      </c>
      <c r="P239" s="6">
        <v>893.452</v>
      </c>
      <c r="Q239" s="6">
        <v>893.452</v>
      </c>
      <c r="R239" s="11">
        <f>BlackScholes(1,0.0325,AE239,320,N239,0.3,0)</f>
        <v>58.20788847681063</v>
      </c>
      <c r="S239" s="11">
        <f>BlackScholes(1,0.0325,AE239,320,O239,0.3,0)</f>
        <v>58.45042230727674</v>
      </c>
      <c r="T239" s="11">
        <f>BlackScholes(2,0.0325,AE239,320,O239,0.3,0)</f>
        <v>22.101696151375695</v>
      </c>
      <c r="U239" s="11">
        <f>BlackScholes(2,0.0325,AE239,320,N239,0.3,0)</f>
        <v>22.205162320909615</v>
      </c>
      <c r="AE239">
        <f t="shared" si="8"/>
        <v>0.9166666666666666</v>
      </c>
    </row>
    <row r="240" spans="12:31" ht="12.75">
      <c r="L240" s="6"/>
      <c r="M240" s="6">
        <f>+$N$2*O$3</f>
        <v>45</v>
      </c>
      <c r="N240" s="6" t="s">
        <v>44</v>
      </c>
      <c r="O240" s="6">
        <f ca="1">INT($O$18*(RAND()-0.5))</f>
        <v>122</v>
      </c>
      <c r="P240" s="6" t="s">
        <v>44</v>
      </c>
      <c r="Q240" s="6">
        <v>0</v>
      </c>
      <c r="R240" s="11" t="s">
        <v>44</v>
      </c>
      <c r="S240" s="11">
        <v>0</v>
      </c>
      <c r="T240" s="11" t="s">
        <v>44</v>
      </c>
      <c r="U240" s="11">
        <v>0</v>
      </c>
      <c r="AE240">
        <f t="shared" si="8"/>
        <v>0.9166666666666666</v>
      </c>
    </row>
    <row r="241" spans="12:31" ht="12.75">
      <c r="L241" s="6"/>
      <c r="M241" s="6">
        <f>+$N$2*O$4</f>
        <v>90</v>
      </c>
      <c r="N241" s="6">
        <v>333.839</v>
      </c>
      <c r="O241" s="6">
        <v>334.173</v>
      </c>
      <c r="P241" s="6">
        <v>894.089</v>
      </c>
      <c r="Q241" s="6">
        <v>894.089</v>
      </c>
      <c r="R241" s="11">
        <f>BlackScholes(1,0.0325,AE241,320,N241,0.3,0)</f>
        <v>47.45106190791107</v>
      </c>
      <c r="S241" s="11">
        <f>BlackScholes(1,0.0325,AE241,320,O241,0.3,0)</f>
        <v>47.66901800904714</v>
      </c>
      <c r="T241" s="11">
        <f>BlackScholes(2,0.0325,AE241,320,O241,0.3,0)</f>
        <v>24.945660078543387</v>
      </c>
      <c r="U241" s="11">
        <f>BlackScholes(2,0.0325,AE241,320,N241,0.3,0)</f>
        <v>25.06170397740732</v>
      </c>
      <c r="AE241">
        <f t="shared" si="8"/>
        <v>0.8333333333333334</v>
      </c>
    </row>
    <row r="242" spans="12:31" ht="12.75">
      <c r="L242" s="6"/>
      <c r="M242" s="6">
        <f>+$N$2*O$4</f>
        <v>90</v>
      </c>
      <c r="N242" s="6" t="s">
        <v>44</v>
      </c>
      <c r="O242" s="6">
        <f ca="1">INT($O$18*(RAND()-0.5))</f>
        <v>420</v>
      </c>
      <c r="P242" s="6" t="s">
        <v>44</v>
      </c>
      <c r="Q242" s="6">
        <v>0</v>
      </c>
      <c r="R242" s="11" t="s">
        <v>44</v>
      </c>
      <c r="S242" s="11">
        <v>0</v>
      </c>
      <c r="T242" s="11" t="s">
        <v>44</v>
      </c>
      <c r="U242" s="11">
        <v>0</v>
      </c>
      <c r="AE242">
        <f t="shared" si="8"/>
        <v>0.8333333333333334</v>
      </c>
    </row>
    <row r="243" spans="12:31" ht="12.75">
      <c r="L243" s="6"/>
      <c r="M243" s="6">
        <f>+$N$2*O$5</f>
        <v>135</v>
      </c>
      <c r="N243" s="6">
        <v>319.392</v>
      </c>
      <c r="O243" s="6">
        <v>319.712</v>
      </c>
      <c r="P243" s="6">
        <v>894.726</v>
      </c>
      <c r="Q243" s="6">
        <v>894.726</v>
      </c>
      <c r="R243" s="11">
        <f>BlackScholes(1,0.0325,AE243,320,N243,0.3,0)</f>
        <v>36.308144691936505</v>
      </c>
      <c r="S243" s="11">
        <f>BlackScholes(1,0.0325,AE243,320,O243,0.3,0)</f>
        <v>36.495793944422275</v>
      </c>
      <c r="T243" s="11">
        <f>BlackScholes(2,0.0325,AE243,320,O243,0.3,0)</f>
        <v>29.078088745465237</v>
      </c>
      <c r="U243" s="11">
        <f>BlackScholes(2,0.0325,AE243,320,N243,0.3,0)</f>
        <v>29.21043949297946</v>
      </c>
      <c r="AE243">
        <f t="shared" si="8"/>
        <v>0.75</v>
      </c>
    </row>
    <row r="244" spans="12:31" ht="12.75">
      <c r="L244" s="6"/>
      <c r="M244" s="6">
        <f>+$N$2*O$5</f>
        <v>135</v>
      </c>
      <c r="N244" s="6" t="s">
        <v>44</v>
      </c>
      <c r="O244" s="6">
        <f ca="1">INT($O$18*(RAND()-0.5))</f>
        <v>-42</v>
      </c>
      <c r="P244" s="6" t="s">
        <v>44</v>
      </c>
      <c r="Q244" s="6">
        <v>0</v>
      </c>
      <c r="R244" s="11" t="s">
        <v>44</v>
      </c>
      <c r="S244" s="11">
        <v>0</v>
      </c>
      <c r="T244" s="11" t="s">
        <v>44</v>
      </c>
      <c r="U244" s="11">
        <v>0</v>
      </c>
      <c r="AE244">
        <f t="shared" si="8"/>
        <v>0.75</v>
      </c>
    </row>
    <row r="245" spans="12:31" ht="12.75">
      <c r="L245" s="6"/>
      <c r="M245" s="6">
        <f>+$N$2*O$6</f>
        <v>180</v>
      </c>
      <c r="N245" s="6">
        <v>304.129</v>
      </c>
      <c r="O245" s="6">
        <v>304.434</v>
      </c>
      <c r="P245" s="6">
        <v>895.364</v>
      </c>
      <c r="Q245" s="6">
        <v>895.364</v>
      </c>
      <c r="R245" s="11">
        <f>BlackScholes(1,0.0325,AE245,320,N245,0.3,0)</f>
        <v>25.784397040345098</v>
      </c>
      <c r="S245" s="11">
        <f>BlackScholes(1,0.0325,AE245,320,O245,0.3,0)</f>
        <v>25.937540008219905</v>
      </c>
      <c r="T245" s="11">
        <f>BlackScholes(2,0.0325,AE245,320,O245,0.3,0)</f>
        <v>34.64477824254924</v>
      </c>
      <c r="U245" s="11">
        <f>BlackScholes(2,0.0325,AE245,320,N245,0.3,0)</f>
        <v>34.79663527467444</v>
      </c>
      <c r="AE245">
        <f t="shared" si="8"/>
        <v>0.6666666666666666</v>
      </c>
    </row>
    <row r="246" spans="12:31" ht="12.75">
      <c r="L246" s="6"/>
      <c r="M246" s="6">
        <f>+$N$2*O$6</f>
        <v>180</v>
      </c>
      <c r="N246" s="6" t="s">
        <v>44</v>
      </c>
      <c r="O246" s="6">
        <f ca="1">INT($O$18*(RAND()-0.5))</f>
        <v>337</v>
      </c>
      <c r="P246" s="6" t="s">
        <v>44</v>
      </c>
      <c r="Q246" s="6">
        <v>0</v>
      </c>
      <c r="R246" s="11" t="s">
        <v>44</v>
      </c>
      <c r="S246" s="11">
        <v>0</v>
      </c>
      <c r="T246" s="11" t="s">
        <v>44</v>
      </c>
      <c r="U246" s="11">
        <v>0</v>
      </c>
      <c r="AE246">
        <f t="shared" si="8"/>
        <v>0.6666666666666666</v>
      </c>
    </row>
    <row r="247" spans="12:31" ht="12.75">
      <c r="L247" s="6"/>
      <c r="M247" s="6">
        <f>+$N$2*O$7</f>
        <v>225</v>
      </c>
      <c r="N247" s="6">
        <v>321.691</v>
      </c>
      <c r="O247" s="6">
        <v>322.012</v>
      </c>
      <c r="P247" s="6">
        <v>896.002</v>
      </c>
      <c r="Q247" s="6">
        <v>896.002</v>
      </c>
      <c r="R247" s="11">
        <f>BlackScholes(1,0.0325,AE247,320,N247,0.3,0)</f>
        <v>32.994675525402215</v>
      </c>
      <c r="S247" s="11">
        <f>BlackScholes(1,0.0325,AE247,320,O247,0.3,0)</f>
        <v>33.183428711358445</v>
      </c>
      <c r="T247" s="11">
        <f>BlackScholes(2,0.0325,AE247,320,O247,0.3,0)</f>
        <v>25.16190729310655</v>
      </c>
      <c r="U247" s="11">
        <f>BlackScholes(2,0.0325,AE247,320,N247,0.3,0)</f>
        <v>25.294154107150344</v>
      </c>
      <c r="AE247">
        <f t="shared" si="8"/>
        <v>0.5833333333333334</v>
      </c>
    </row>
    <row r="248" spans="12:31" ht="12.75">
      <c r="L248" s="6"/>
      <c r="M248" s="6">
        <f>+$N$2*O$7</f>
        <v>225</v>
      </c>
      <c r="N248" s="6" t="s">
        <v>44</v>
      </c>
      <c r="O248" s="6">
        <f ca="1">INT($O$18*(RAND()-0.5))</f>
        <v>-567</v>
      </c>
      <c r="P248" s="6" t="s">
        <v>44</v>
      </c>
      <c r="Q248" s="6">
        <v>0</v>
      </c>
      <c r="R248" s="11" t="s">
        <v>44</v>
      </c>
      <c r="S248" s="11">
        <v>0</v>
      </c>
      <c r="T248" s="11" t="s">
        <v>44</v>
      </c>
      <c r="U248" s="11">
        <v>0</v>
      </c>
      <c r="AE248">
        <f t="shared" si="8"/>
        <v>0.5833333333333334</v>
      </c>
    </row>
    <row r="249" spans="12:31" ht="12.75">
      <c r="L249" s="6"/>
      <c r="M249" s="6">
        <f>+$N$2*O$8</f>
        <v>270</v>
      </c>
      <c r="N249" s="6">
        <v>333.439</v>
      </c>
      <c r="O249" s="6">
        <v>333.772</v>
      </c>
      <c r="P249" s="6">
        <v>896.64</v>
      </c>
      <c r="Q249" s="6">
        <v>896.64</v>
      </c>
      <c r="R249" s="11">
        <f>BlackScholes(1,0.0325,AE249,320,N249,0.3,0)</f>
        <v>37.67072278299117</v>
      </c>
      <c r="S249" s="11">
        <f>BlackScholes(1,0.0325,AE249,320,O249,0.3,0)</f>
        <v>37.88638721529711</v>
      </c>
      <c r="T249" s="11">
        <f>BlackScholes(2,0.0325,AE249,320,O249,0.3,0)</f>
        <v>18.956409287837094</v>
      </c>
      <c r="U249" s="11">
        <f>BlackScholes(2,0.0325,AE249,320,N249,0.3,0)</f>
        <v>19.07374485553111</v>
      </c>
      <c r="AE249">
        <f t="shared" si="8"/>
        <v>0.5</v>
      </c>
    </row>
    <row r="250" spans="12:31" ht="12.75">
      <c r="L250" s="6"/>
      <c r="M250" s="6">
        <f>+$N$2*O$8</f>
        <v>270</v>
      </c>
      <c r="N250" s="6" t="s">
        <v>44</v>
      </c>
      <c r="O250" s="6">
        <f ca="1">INT($O$18*(RAND()-0.5))</f>
        <v>-119</v>
      </c>
      <c r="P250" s="6" t="s">
        <v>44</v>
      </c>
      <c r="Q250" s="6">
        <v>0</v>
      </c>
      <c r="R250" s="11" t="s">
        <v>44</v>
      </c>
      <c r="S250" s="11">
        <v>0</v>
      </c>
      <c r="T250" s="11" t="s">
        <v>44</v>
      </c>
      <c r="U250" s="11">
        <v>0</v>
      </c>
      <c r="AE250">
        <f t="shared" si="8"/>
        <v>0.5</v>
      </c>
    </row>
    <row r="251" spans="12:31" ht="12.75">
      <c r="L251" s="6"/>
      <c r="M251" s="6">
        <f>+$N$2*O$9</f>
        <v>315</v>
      </c>
      <c r="N251" s="6">
        <v>315.531</v>
      </c>
      <c r="O251" s="6">
        <v>315.846</v>
      </c>
      <c r="P251" s="6">
        <v>897.279</v>
      </c>
      <c r="Q251" s="6">
        <v>897.279</v>
      </c>
      <c r="R251" s="11">
        <f>BlackScholes(1,0.0325,AE251,320,N251,0.3,0)</f>
        <v>24.25535034003998</v>
      </c>
      <c r="S251" s="11">
        <f>BlackScholes(1,0.0325,AE251,320,O251,0.3,0)</f>
        <v>24.424980410221615</v>
      </c>
      <c r="T251" s="11">
        <f>BlackScholes(2,0.0325,AE251,320,O251,0.3,0)</f>
        <v>24.274855363061015</v>
      </c>
      <c r="U251" s="11">
        <f>BlackScholes(2,0.0325,AE251,320,N251,0.3,0)</f>
        <v>24.420225292879376</v>
      </c>
      <c r="AE251">
        <f t="shared" si="8"/>
        <v>0.4166666666666667</v>
      </c>
    </row>
    <row r="252" spans="12:31" ht="12.75">
      <c r="L252" s="6"/>
      <c r="M252" s="6">
        <f>+$N$2*O$9</f>
        <v>315</v>
      </c>
      <c r="N252" s="6" t="s">
        <v>44</v>
      </c>
      <c r="O252" s="6">
        <f ca="1">INT($O$18*(RAND()-0.5))</f>
        <v>-205</v>
      </c>
      <c r="P252" s="6" t="s">
        <v>44</v>
      </c>
      <c r="Q252" s="6">
        <v>0</v>
      </c>
      <c r="R252" s="11" t="s">
        <v>44</v>
      </c>
      <c r="S252" s="11">
        <v>0</v>
      </c>
      <c r="T252" s="11" t="s">
        <v>44</v>
      </c>
      <c r="U252" s="11">
        <v>0</v>
      </c>
      <c r="AE252">
        <f t="shared" si="8"/>
        <v>0.4166666666666667</v>
      </c>
    </row>
    <row r="253" spans="12:31" ht="12.75">
      <c r="L253" s="6"/>
      <c r="M253" s="6">
        <f>+$N$2*O$10</f>
        <v>360</v>
      </c>
      <c r="N253" s="6">
        <v>320.297</v>
      </c>
      <c r="O253" s="6">
        <v>320.618</v>
      </c>
      <c r="P253" s="6">
        <v>897.918</v>
      </c>
      <c r="Q253" s="6">
        <v>897.918</v>
      </c>
      <c r="R253" s="11">
        <f>BlackScholes(1,0.0325,AE253,320,N253,0.3,0)</f>
        <v>23.891252507643255</v>
      </c>
      <c r="S253" s="11">
        <f>BlackScholes(1,0.0325,AE253,320,O253,0.3,0)</f>
        <v>24.07181972929408</v>
      </c>
      <c r="T253" s="11">
        <f>BlackScholes(2,0.0325,AE253,320,O253,0.3,0)</f>
        <v>20.00586321501442</v>
      </c>
      <c r="U253" s="11">
        <f>BlackScholes(2,0.0325,AE253,320,N253,0.3,0)</f>
        <v>20.146295993363562</v>
      </c>
      <c r="AE253">
        <f t="shared" si="8"/>
        <v>0.3333333333333333</v>
      </c>
    </row>
    <row r="254" spans="12:31" ht="12.75">
      <c r="L254" s="6"/>
      <c r="M254" s="6">
        <f>+$N$2*O$10</f>
        <v>360</v>
      </c>
      <c r="N254" s="6" t="s">
        <v>44</v>
      </c>
      <c r="O254" s="6">
        <f ca="1">INT($O$18*(RAND()-0.5))</f>
        <v>419</v>
      </c>
      <c r="P254" s="6" t="s">
        <v>44</v>
      </c>
      <c r="Q254" s="6">
        <v>0</v>
      </c>
      <c r="R254" s="11" t="s">
        <v>44</v>
      </c>
      <c r="S254" s="11">
        <v>0</v>
      </c>
      <c r="T254" s="11" t="s">
        <v>44</v>
      </c>
      <c r="U254" s="11">
        <v>0</v>
      </c>
      <c r="AE254">
        <f t="shared" si="8"/>
        <v>0.3333333333333333</v>
      </c>
    </row>
    <row r="255" spans="12:31" ht="12.75">
      <c r="L255" s="6"/>
      <c r="M255" s="6">
        <f>+$N$2*O$11</f>
        <v>405</v>
      </c>
      <c r="N255" s="6">
        <v>319.954</v>
      </c>
      <c r="O255" s="6">
        <v>320.274</v>
      </c>
      <c r="P255" s="6">
        <v>898.558</v>
      </c>
      <c r="Q255" s="6">
        <v>898.558</v>
      </c>
      <c r="R255" s="11">
        <f>BlackScholes(1,0.0325,AE255,320,N255,0.3,0)</f>
        <v>20.34408499812465</v>
      </c>
      <c r="S255" s="11">
        <f>BlackScholes(1,0.0325,AE255,320,O255,0.3,0)</f>
        <v>20.520822664899047</v>
      </c>
      <c r="T255" s="11">
        <f>BlackScholes(2,0.0325,AE255,320,O255,0.3,0)</f>
        <v>17.657356616141417</v>
      </c>
      <c r="U255" s="11">
        <f>BlackScholes(2,0.0325,AE255,320,N255,0.3,0)</f>
        <v>17.800618949367013</v>
      </c>
      <c r="AE255">
        <f t="shared" si="8"/>
        <v>0.25</v>
      </c>
    </row>
    <row r="256" spans="12:31" ht="12.75">
      <c r="L256" s="6"/>
      <c r="M256" s="6">
        <f>+$N$2*O$11</f>
        <v>405</v>
      </c>
      <c r="N256" s="6" t="s">
        <v>44</v>
      </c>
      <c r="O256" s="6">
        <f ca="1">INT($O$18*(RAND()-0.5))</f>
        <v>235</v>
      </c>
      <c r="P256" s="6" t="s">
        <v>44</v>
      </c>
      <c r="Q256" s="6">
        <v>0</v>
      </c>
      <c r="R256" s="11" t="s">
        <v>44</v>
      </c>
      <c r="S256" s="11">
        <v>0</v>
      </c>
      <c r="T256" s="11" t="s">
        <v>44</v>
      </c>
      <c r="U256" s="11">
        <v>0</v>
      </c>
      <c r="AE256">
        <f t="shared" si="8"/>
        <v>0.25</v>
      </c>
    </row>
    <row r="257" spans="12:31" ht="12.75">
      <c r="L257" s="6"/>
      <c r="M257" s="6">
        <f>+$N$2*O$12</f>
        <v>450</v>
      </c>
      <c r="N257" s="6">
        <v>323.116</v>
      </c>
      <c r="O257" s="6">
        <v>323.44</v>
      </c>
      <c r="P257" s="6">
        <v>899.199</v>
      </c>
      <c r="Q257" s="6">
        <v>899.199</v>
      </c>
      <c r="R257" s="11">
        <f>BlackScholes(1,0.0325,AE257,320,N257,0.3,0)</f>
        <v>18.200686164600864</v>
      </c>
      <c r="S257" s="11">
        <f>BlackScholes(1,0.0325,AE257,320,O257,0.3,0)</f>
        <v>18.386927181477727</v>
      </c>
      <c r="T257" s="11">
        <f>BlackScholes(2,0.0325,AE257,320,O257,0.3,0)</f>
        <v>13.21827982797417</v>
      </c>
      <c r="U257" s="11">
        <f>BlackScholes(2,0.0325,AE257,320,N257,0.3,0)</f>
        <v>13.356038811097317</v>
      </c>
      <c r="AE257">
        <f t="shared" si="8"/>
        <v>0.16666666666666666</v>
      </c>
    </row>
    <row r="258" spans="12:31" ht="12.75">
      <c r="L258" s="6"/>
      <c r="M258" s="6">
        <f>+$N$2*O$12</f>
        <v>450</v>
      </c>
      <c r="N258" s="6" t="s">
        <v>44</v>
      </c>
      <c r="O258" s="6">
        <f ca="1">INT($O$18*(RAND()-0.5))</f>
        <v>572</v>
      </c>
      <c r="P258" s="6" t="s">
        <v>44</v>
      </c>
      <c r="Q258" s="6">
        <v>0</v>
      </c>
      <c r="R258" s="11" t="s">
        <v>44</v>
      </c>
      <c r="S258" s="11">
        <v>0</v>
      </c>
      <c r="T258" s="11" t="s">
        <v>44</v>
      </c>
      <c r="U258" s="11">
        <v>0</v>
      </c>
      <c r="AE258">
        <f t="shared" si="8"/>
        <v>0.16666666666666666</v>
      </c>
    </row>
    <row r="259" spans="12:31" ht="12.75">
      <c r="L259" s="6"/>
      <c r="M259" s="6">
        <f>+$N$2*O$13</f>
        <v>495</v>
      </c>
      <c r="N259" s="6">
        <v>315.986</v>
      </c>
      <c r="O259" s="6">
        <v>316.302</v>
      </c>
      <c r="P259" s="6">
        <v>899.839</v>
      </c>
      <c r="Q259" s="6">
        <v>899.839</v>
      </c>
      <c r="R259" s="11">
        <f>BlackScholes(1,0.0325,AE259,320,N259,0.3,0)</f>
        <v>9.465702186694545</v>
      </c>
      <c r="S259" s="11">
        <f>BlackScholes(1,0.0325,AE259,320,O259,0.3,0)</f>
        <v>9.615466087700241</v>
      </c>
      <c r="T259" s="11">
        <f>BlackScholes(2,0.0325,AE259,320,O259,0.3,0)</f>
        <v>12.4479719733516</v>
      </c>
      <c r="U259" s="11">
        <f>BlackScholes(2,0.0325,AE259,320,N259,0.3,0)</f>
        <v>12.614208072345933</v>
      </c>
      <c r="AE259">
        <f t="shared" si="8"/>
        <v>0.08333333333333333</v>
      </c>
    </row>
    <row r="260" spans="12:31" ht="12.75">
      <c r="L260" s="6"/>
      <c r="M260" s="6">
        <f>+$N$2*O$13</f>
        <v>495</v>
      </c>
      <c r="N260" s="6" t="s">
        <v>44</v>
      </c>
      <c r="O260" s="6">
        <f ca="1">INT($O$18*(RAND()-0.5))</f>
        <v>51</v>
      </c>
      <c r="P260" s="6" t="s">
        <v>44</v>
      </c>
      <c r="Q260" s="6">
        <v>0</v>
      </c>
      <c r="R260" s="11" t="s">
        <v>44</v>
      </c>
      <c r="S260" s="11">
        <v>0</v>
      </c>
      <c r="T260" s="11" t="s">
        <v>44</v>
      </c>
      <c r="U260" s="11">
        <v>0</v>
      </c>
      <c r="AE260">
        <f t="shared" si="8"/>
        <v>0.08333333333333333</v>
      </c>
    </row>
    <row r="261" spans="12:31" ht="12.75">
      <c r="L261" s="6" t="s">
        <v>62</v>
      </c>
      <c r="M261" s="6">
        <f>+$N$2*O$2</f>
        <v>0</v>
      </c>
      <c r="N261" s="6">
        <v>346.826</v>
      </c>
      <c r="O261" s="6">
        <v>347.173</v>
      </c>
      <c r="P261" s="6">
        <v>892.896</v>
      </c>
      <c r="Q261" s="6">
        <v>892.896</v>
      </c>
      <c r="R261" s="11">
        <f>BlackScholes(1,0.0325,AE261,320,N261,0.3,0)</f>
        <v>60.39482063301759</v>
      </c>
      <c r="S261" s="11">
        <f>BlackScholes(1,0.0325,AE261,320,O261,0.3,0)</f>
        <v>60.63819574452678</v>
      </c>
      <c r="T261" s="11">
        <f>BlackScholes(2,0.0325,AE261,320,O261,0.3,0)</f>
        <v>23.232379690544718</v>
      </c>
      <c r="U261" s="11">
        <f>BlackScholes(2,0.0325,AE261,320,N261,0.3,0)</f>
        <v>23.336004579035517</v>
      </c>
      <c r="AE261">
        <f t="shared" si="8"/>
        <v>1</v>
      </c>
    </row>
    <row r="262" spans="12:31" ht="12.75">
      <c r="L262" s="6"/>
      <c r="M262" s="6">
        <f>+$N$2*O$2</f>
        <v>0</v>
      </c>
      <c r="N262" s="6" t="s">
        <v>44</v>
      </c>
      <c r="O262" s="6">
        <f ca="1">INT($O$18*(RAND()-0.5))</f>
        <v>441</v>
      </c>
      <c r="P262" s="6" t="s">
        <v>44</v>
      </c>
      <c r="Q262" s="6">
        <v>0</v>
      </c>
      <c r="R262" s="11" t="s">
        <v>44</v>
      </c>
      <c r="S262" s="11">
        <v>0</v>
      </c>
      <c r="T262" s="11" t="s">
        <v>44</v>
      </c>
      <c r="U262" s="11">
        <v>0</v>
      </c>
      <c r="AE262">
        <f t="shared" si="8"/>
        <v>1</v>
      </c>
    </row>
    <row r="263" spans="12:31" ht="12.75">
      <c r="L263" s="6"/>
      <c r="M263" s="6">
        <f>+$N$2*O$3</f>
        <v>45</v>
      </c>
      <c r="N263" s="6">
        <v>324.304</v>
      </c>
      <c r="O263" s="6">
        <v>324.629</v>
      </c>
      <c r="P263" s="6">
        <v>893.452</v>
      </c>
      <c r="Q263" s="6">
        <v>893.452</v>
      </c>
      <c r="R263" s="11">
        <f>BlackScholes(1,0.0325,AE263,320,N263,0.3,0)</f>
        <v>43.50597984920504</v>
      </c>
      <c r="S263" s="11">
        <f>BlackScholes(1,0.0325,AE263,320,O263,0.3,0)</f>
        <v>43.706251249234924</v>
      </c>
      <c r="T263" s="11">
        <f>BlackScholes(2,0.0325,AE263,320,O263,0.3,0)</f>
        <v>29.684525093333875</v>
      </c>
      <c r="U263" s="11">
        <f>BlackScholes(2,0.0325,AE263,320,N263,0.3,0)</f>
        <v>29.80925369330404</v>
      </c>
      <c r="AE263">
        <f t="shared" si="8"/>
        <v>0.9166666666666666</v>
      </c>
    </row>
    <row r="264" spans="12:31" ht="12.75">
      <c r="L264" s="6"/>
      <c r="M264" s="6">
        <f>+$N$2*O$3</f>
        <v>45</v>
      </c>
      <c r="N264" s="6" t="s">
        <v>44</v>
      </c>
      <c r="O264" s="6">
        <f ca="1">INT($O$18*(RAND()-0.5))</f>
        <v>-69</v>
      </c>
      <c r="P264" s="6" t="s">
        <v>44</v>
      </c>
      <c r="Q264" s="6">
        <v>0</v>
      </c>
      <c r="R264" s="11" t="s">
        <v>44</v>
      </c>
      <c r="S264" s="11">
        <v>0</v>
      </c>
      <c r="T264" s="11" t="s">
        <v>44</v>
      </c>
      <c r="U264" s="11">
        <v>0</v>
      </c>
      <c r="AE264">
        <f t="shared" si="8"/>
        <v>0.9166666666666666</v>
      </c>
    </row>
    <row r="265" spans="12:31" ht="12.75">
      <c r="L265" s="6"/>
      <c r="M265" s="6">
        <f>+$N$2*O$4</f>
        <v>90</v>
      </c>
      <c r="N265" s="6">
        <v>318.691</v>
      </c>
      <c r="O265" s="6">
        <v>319.009</v>
      </c>
      <c r="P265" s="6">
        <v>894.089</v>
      </c>
      <c r="Q265" s="6">
        <v>894.089</v>
      </c>
      <c r="R265" s="11">
        <f>BlackScholes(1,0.0325,AE265,320,N265,0.3,0)</f>
        <v>38.04961871045308</v>
      </c>
      <c r="S265" s="11">
        <f>BlackScholes(1,0.0325,AE265,320,O265,0.3,0)</f>
        <v>38.23663384211773</v>
      </c>
      <c r="T265" s="11">
        <f>BlackScholes(2,0.0325,AE265,320,O265,0.3,0)</f>
        <v>30.67727591161395</v>
      </c>
      <c r="U265" s="11">
        <f>BlackScholes(2,0.0325,AE265,320,N265,0.3,0)</f>
        <v>30.808260779949343</v>
      </c>
      <c r="AE265">
        <f t="shared" si="8"/>
        <v>0.8333333333333334</v>
      </c>
    </row>
    <row r="266" spans="12:31" ht="12.75">
      <c r="L266" s="6"/>
      <c r="M266" s="6">
        <f>+$N$2*O$4</f>
        <v>90</v>
      </c>
      <c r="N266" s="6" t="s">
        <v>44</v>
      </c>
      <c r="O266" s="6">
        <f ca="1">INT($O$18*(RAND()-0.5))</f>
        <v>286</v>
      </c>
      <c r="P266" s="6" t="s">
        <v>44</v>
      </c>
      <c r="Q266" s="6">
        <v>0</v>
      </c>
      <c r="R266" s="11" t="s">
        <v>44</v>
      </c>
      <c r="S266" s="11">
        <v>0</v>
      </c>
      <c r="T266" s="11" t="s">
        <v>44</v>
      </c>
      <c r="U266" s="11">
        <v>0</v>
      </c>
      <c r="AE266">
        <f t="shared" si="8"/>
        <v>0.8333333333333334</v>
      </c>
    </row>
    <row r="267" spans="12:31" ht="12.75">
      <c r="L267" s="6"/>
      <c r="M267" s="6">
        <f>+$N$2*O$5</f>
        <v>135</v>
      </c>
      <c r="N267" s="6">
        <v>324.317</v>
      </c>
      <c r="O267" s="6">
        <v>324.642</v>
      </c>
      <c r="P267" s="6">
        <v>894.726</v>
      </c>
      <c r="Q267" s="6">
        <v>894.726</v>
      </c>
      <c r="R267" s="11">
        <f>BlackScholes(1,0.0325,AE267,320,N267,0.3,0)</f>
        <v>39.256095489347246</v>
      </c>
      <c r="S267" s="11">
        <f>BlackScholes(1,0.0325,AE267,320,O267,0.3,0)</f>
        <v>39.45408162465054</v>
      </c>
      <c r="T267" s="11">
        <f>BlackScholes(2,0.0325,AE267,320,O267,0.3,0)</f>
        <v>27.1063764256935</v>
      </c>
      <c r="U267" s="11">
        <f>BlackScholes(2,0.0325,AE267,320,N267,0.3,0)</f>
        <v>27.23339029039019</v>
      </c>
      <c r="AE267">
        <f t="shared" si="8"/>
        <v>0.75</v>
      </c>
    </row>
    <row r="268" spans="12:31" ht="12.75">
      <c r="L268" s="6"/>
      <c r="M268" s="6">
        <f>+$N$2*O$5</f>
        <v>135</v>
      </c>
      <c r="N268" s="6" t="s">
        <v>44</v>
      </c>
      <c r="O268" s="6">
        <f ca="1">INT($O$18*(RAND()-0.5))</f>
        <v>-230</v>
      </c>
      <c r="P268" s="6" t="s">
        <v>44</v>
      </c>
      <c r="Q268" s="6">
        <v>0</v>
      </c>
      <c r="R268" s="11" t="s">
        <v>44</v>
      </c>
      <c r="S268" s="11">
        <v>0</v>
      </c>
      <c r="T268" s="11" t="s">
        <v>44</v>
      </c>
      <c r="U268" s="11">
        <v>0</v>
      </c>
      <c r="AE268">
        <f t="shared" si="8"/>
        <v>0.75</v>
      </c>
    </row>
    <row r="269" spans="12:31" ht="12.75">
      <c r="L269" s="6"/>
      <c r="M269" s="6">
        <f>+$N$2*O$6</f>
        <v>180</v>
      </c>
      <c r="N269" s="6">
        <v>348.026</v>
      </c>
      <c r="O269" s="6">
        <v>348.374</v>
      </c>
      <c r="P269" s="6">
        <v>895.364</v>
      </c>
      <c r="Q269" s="6">
        <v>895.364</v>
      </c>
      <c r="R269" s="11">
        <f>BlackScholes(1,0.0325,AE269,320,N269,0.3,0)</f>
        <v>52.59903958521244</v>
      </c>
      <c r="S269" s="11">
        <f>BlackScholes(1,0.0325,AE269,320,O269,0.3,0)</f>
        <v>52.84639702713699</v>
      </c>
      <c r="T269" s="11">
        <f>BlackScholes(2,0.0325,AE269,320,O269,0.3,0)</f>
        <v>17.61363526146633</v>
      </c>
      <c r="U269" s="11">
        <f>BlackScholes(2,0.0325,AE269,320,N269,0.3,0)</f>
        <v>17.714277819541778</v>
      </c>
      <c r="AE269">
        <f t="shared" si="8"/>
        <v>0.6666666666666666</v>
      </c>
    </row>
    <row r="270" spans="12:31" ht="12.75">
      <c r="L270" s="6"/>
      <c r="M270" s="6">
        <f>+$N$2*O$6</f>
        <v>180</v>
      </c>
      <c r="N270" s="6" t="s">
        <v>44</v>
      </c>
      <c r="O270" s="6">
        <f ca="1">INT($O$18*(RAND()-0.5))</f>
        <v>380</v>
      </c>
      <c r="P270" s="6" t="s">
        <v>44</v>
      </c>
      <c r="Q270" s="6">
        <v>0</v>
      </c>
      <c r="R270" s="11" t="s">
        <v>44</v>
      </c>
      <c r="S270" s="11">
        <v>0</v>
      </c>
      <c r="T270" s="11" t="s">
        <v>44</v>
      </c>
      <c r="U270" s="11">
        <v>0</v>
      </c>
      <c r="AE270">
        <f t="shared" si="8"/>
        <v>0.6666666666666666</v>
      </c>
    </row>
    <row r="271" spans="12:31" ht="12.75">
      <c r="L271" s="6"/>
      <c r="M271" s="6">
        <f>+$N$2*O$7</f>
        <v>225</v>
      </c>
      <c r="N271" s="6">
        <v>347.325</v>
      </c>
      <c r="O271" s="6">
        <v>347.672</v>
      </c>
      <c r="P271" s="6">
        <v>896.002</v>
      </c>
      <c r="Q271" s="6">
        <v>896.002</v>
      </c>
      <c r="R271" s="11">
        <f>BlackScholes(1,0.0325,AE271,320,N271,0.3,0)</f>
        <v>49.688891944509486</v>
      </c>
      <c r="S271" s="11">
        <f>BlackScholes(1,0.0325,AE271,320,O271,0.3,0)</f>
        <v>49.935702297537226</v>
      </c>
      <c r="T271" s="11">
        <f>BlackScholes(2,0.0325,AE271,320,O271,0.3,0)</f>
        <v>16.254180879285304</v>
      </c>
      <c r="U271" s="11">
        <f>BlackScholes(2,0.0325,AE271,320,N271,0.3,0)</f>
        <v>16.35437052625759</v>
      </c>
      <c r="AE271">
        <f t="shared" si="8"/>
        <v>0.5833333333333334</v>
      </c>
    </row>
    <row r="272" spans="12:31" ht="12.75">
      <c r="L272" s="6"/>
      <c r="M272" s="6">
        <f>+$N$2*O$7</f>
        <v>225</v>
      </c>
      <c r="N272" s="6" t="s">
        <v>44</v>
      </c>
      <c r="O272" s="6">
        <f ca="1">INT($O$18*(RAND()-0.5))</f>
        <v>486</v>
      </c>
      <c r="P272" s="6" t="s">
        <v>44</v>
      </c>
      <c r="Q272" s="6">
        <v>0</v>
      </c>
      <c r="R272" s="11" t="s">
        <v>44</v>
      </c>
      <c r="S272" s="11">
        <v>0</v>
      </c>
      <c r="T272" s="11" t="s">
        <v>44</v>
      </c>
      <c r="U272" s="11">
        <v>0</v>
      </c>
      <c r="AE272">
        <f t="shared" si="8"/>
        <v>0.5833333333333334</v>
      </c>
    </row>
    <row r="273" spans="12:31" ht="12.75">
      <c r="L273" s="6"/>
      <c r="M273" s="6">
        <f>+$N$2*O$8</f>
        <v>270</v>
      </c>
      <c r="N273" s="6">
        <v>357.716</v>
      </c>
      <c r="O273" s="6">
        <v>358.074</v>
      </c>
      <c r="P273" s="6">
        <v>896.64</v>
      </c>
      <c r="Q273" s="6">
        <v>896.64</v>
      </c>
      <c r="R273" s="11">
        <f>BlackScholes(1,0.0325,AE273,320,N273,0.3,0)</f>
        <v>54.810082989824956</v>
      </c>
      <c r="S273" s="11">
        <f>BlackScholes(1,0.0325,AE273,320,O273,0.3,0)</f>
        <v>55.08260082656923</v>
      </c>
      <c r="T273" s="11">
        <f>BlackScholes(2,0.0325,AE273,320,O273,0.3,0)</f>
        <v>11.850622899109176</v>
      </c>
      <c r="U273" s="11">
        <f>BlackScholes(2,0.0325,AE273,320,N273,0.3,0)</f>
        <v>11.936105062364911</v>
      </c>
      <c r="AE273">
        <f t="shared" si="8"/>
        <v>0.5</v>
      </c>
    </row>
    <row r="274" spans="12:31" ht="12.75">
      <c r="L274" s="6"/>
      <c r="M274" s="6">
        <f>+$N$2*O$8</f>
        <v>270</v>
      </c>
      <c r="N274" s="6" t="s">
        <v>44</v>
      </c>
      <c r="O274" s="6">
        <f ca="1">INT($O$18*(RAND()-0.5))</f>
        <v>-130</v>
      </c>
      <c r="P274" s="6" t="s">
        <v>44</v>
      </c>
      <c r="Q274" s="6">
        <v>0</v>
      </c>
      <c r="R274" s="11" t="s">
        <v>44</v>
      </c>
      <c r="S274" s="11">
        <v>0</v>
      </c>
      <c r="T274" s="11" t="s">
        <v>44</v>
      </c>
      <c r="U274" s="11">
        <v>0</v>
      </c>
      <c r="AE274">
        <f t="shared" si="8"/>
        <v>0.5</v>
      </c>
    </row>
    <row r="275" spans="12:31" ht="12.75">
      <c r="L275" s="6"/>
      <c r="M275" s="6">
        <f>+$N$2*O$9</f>
        <v>315</v>
      </c>
      <c r="N275" s="6">
        <v>355.275</v>
      </c>
      <c r="O275" s="6">
        <v>355.631</v>
      </c>
      <c r="P275" s="6">
        <v>897.279</v>
      </c>
      <c r="Q275" s="6">
        <v>897.279</v>
      </c>
      <c r="R275" s="11">
        <f>BlackScholes(1,0.0325,AE275,320,N275,0.3,0)</f>
        <v>50.31546674038832</v>
      </c>
      <c r="S275" s="11">
        <f>BlackScholes(1,0.0325,AE275,320,O275,0.3,0)</f>
        <v>50.5863609567637</v>
      </c>
      <c r="T275" s="11">
        <f>BlackScholes(2,0.0325,AE275,320,O275,0.3,0)</f>
        <v>10.651235909603118</v>
      </c>
      <c r="U275" s="11">
        <f>BlackScholes(2,0.0325,AE275,320,N275,0.3,0)</f>
        <v>10.73634169322777</v>
      </c>
      <c r="AE275">
        <f t="shared" si="8"/>
        <v>0.4166666666666667</v>
      </c>
    </row>
    <row r="276" spans="12:31" ht="12.75">
      <c r="L276" s="6"/>
      <c r="M276" s="6">
        <f>+$N$2*O$9</f>
        <v>315</v>
      </c>
      <c r="N276" s="6" t="s">
        <v>44</v>
      </c>
      <c r="O276" s="6">
        <f ca="1">INT($O$18*(RAND()-0.5))</f>
        <v>-448</v>
      </c>
      <c r="P276" s="6" t="s">
        <v>44</v>
      </c>
      <c r="Q276" s="6">
        <v>0</v>
      </c>
      <c r="R276" s="11" t="s">
        <v>44</v>
      </c>
      <c r="S276" s="11">
        <v>0</v>
      </c>
      <c r="T276" s="11" t="s">
        <v>44</v>
      </c>
      <c r="U276" s="11">
        <v>0</v>
      </c>
      <c r="AE276">
        <f t="shared" si="8"/>
        <v>0.4166666666666667</v>
      </c>
    </row>
    <row r="277" spans="12:31" ht="12.75">
      <c r="L277" s="6"/>
      <c r="M277" s="6">
        <f>+$N$2*O$10</f>
        <v>360</v>
      </c>
      <c r="N277" s="6">
        <v>365.466</v>
      </c>
      <c r="O277" s="6">
        <v>365.831</v>
      </c>
      <c r="P277" s="6">
        <v>897.918</v>
      </c>
      <c r="Q277" s="6">
        <v>897.918</v>
      </c>
      <c r="R277" s="11">
        <f>BlackScholes(1,0.0325,AE277,320,N277,0.3,0)</f>
        <v>55.619090792195465</v>
      </c>
      <c r="S277" s="11">
        <f>BlackScholes(1,0.0325,AE277,320,O277,0.3,0)</f>
        <v>55.91874177590391</v>
      </c>
      <c r="T277" s="11">
        <f>BlackScholes(2,0.0325,AE277,320,O277,0.3,0)</f>
        <v>6.639785261624214</v>
      </c>
      <c r="U277" s="11">
        <f>BlackScholes(2,0.0325,AE277,320,N277,0.3,0)</f>
        <v>6.7051342779157626</v>
      </c>
      <c r="AE277">
        <f t="shared" si="8"/>
        <v>0.3333333333333333</v>
      </c>
    </row>
    <row r="278" spans="12:31" ht="12.75">
      <c r="L278" s="6"/>
      <c r="M278" s="6">
        <f>+$N$2*O$10</f>
        <v>360</v>
      </c>
      <c r="N278" s="6" t="s">
        <v>44</v>
      </c>
      <c r="O278" s="6">
        <f ca="1">INT($O$18*(RAND()-0.5))</f>
        <v>-187</v>
      </c>
      <c r="P278" s="6" t="s">
        <v>44</v>
      </c>
      <c r="Q278" s="6">
        <v>0</v>
      </c>
      <c r="R278" s="11" t="s">
        <v>44</v>
      </c>
      <c r="S278" s="11">
        <v>0</v>
      </c>
      <c r="T278" s="11" t="s">
        <v>44</v>
      </c>
      <c r="U278" s="11">
        <v>0</v>
      </c>
      <c r="AE278">
        <f aca="true" t="shared" si="9" ref="AE278:AE341">+($B$4-M278)/$B$4</f>
        <v>0.3333333333333333</v>
      </c>
    </row>
    <row r="279" spans="12:31" ht="12.75">
      <c r="L279" s="6"/>
      <c r="M279" s="6">
        <f>+$N$2*O$11</f>
        <v>405</v>
      </c>
      <c r="N279" s="6">
        <v>366.652</v>
      </c>
      <c r="O279" s="6">
        <v>367.019</v>
      </c>
      <c r="P279" s="6">
        <v>898.558</v>
      </c>
      <c r="Q279" s="6">
        <v>898.558</v>
      </c>
      <c r="R279" s="11">
        <f>BlackScholes(1,0.0325,AE279,320,N279,0.3,0)</f>
        <v>53.819159016423946</v>
      </c>
      <c r="S279" s="11">
        <f>BlackScholes(1,0.0325,AE279,320,O279,0.3,0)</f>
        <v>54.13139403350877</v>
      </c>
      <c r="T279" s="11">
        <f>BlackScholes(2,0.0325,AE279,320,O279,0.3,0)</f>
        <v>4.522927984751152</v>
      </c>
      <c r="U279" s="11">
        <f>BlackScholes(2,0.0325,AE279,320,N279,0.3,0)</f>
        <v>4.5776929676663505</v>
      </c>
      <c r="AE279">
        <f t="shared" si="9"/>
        <v>0.25</v>
      </c>
    </row>
    <row r="280" spans="12:31" ht="12.75">
      <c r="L280" s="6"/>
      <c r="M280" s="6">
        <f>+$N$2*O$11</f>
        <v>405</v>
      </c>
      <c r="N280" s="6" t="s">
        <v>44</v>
      </c>
      <c r="O280" s="6">
        <f ca="1">INT($O$18*(RAND()-0.5))</f>
        <v>-427</v>
      </c>
      <c r="P280" s="6" t="s">
        <v>44</v>
      </c>
      <c r="Q280" s="6">
        <v>0</v>
      </c>
      <c r="R280" s="11" t="s">
        <v>44</v>
      </c>
      <c r="S280" s="11">
        <v>0</v>
      </c>
      <c r="T280" s="11" t="s">
        <v>44</v>
      </c>
      <c r="U280" s="11">
        <v>0</v>
      </c>
      <c r="AE280">
        <f t="shared" si="9"/>
        <v>0.25</v>
      </c>
    </row>
    <row r="281" spans="12:31" ht="12.75">
      <c r="L281" s="6"/>
      <c r="M281" s="6">
        <f>+$N$2*O$12</f>
        <v>450</v>
      </c>
      <c r="N281" s="6">
        <v>363.582</v>
      </c>
      <c r="O281" s="6">
        <v>363.946</v>
      </c>
      <c r="P281" s="6">
        <v>899.199</v>
      </c>
      <c r="Q281" s="6">
        <v>899.199</v>
      </c>
      <c r="R281" s="11">
        <f>BlackScholes(1,0.0325,AE281,320,N281,0.3,0)</f>
        <v>48.24159533634431</v>
      </c>
      <c r="S281" s="11">
        <f>BlackScholes(1,0.0325,AE281,320,O281,0.3,0)</f>
        <v>48.560224536631445</v>
      </c>
      <c r="T281" s="11">
        <f>BlackScholes(2,0.0325,AE281,320,O281,0.3,0)</f>
        <v>2.885577183127889</v>
      </c>
      <c r="U281" s="11">
        <f>BlackScholes(2,0.0325,AE281,320,N281,0.3,0)</f>
        <v>2.9309479828407636</v>
      </c>
      <c r="AE281">
        <f t="shared" si="9"/>
        <v>0.16666666666666666</v>
      </c>
    </row>
    <row r="282" spans="12:31" ht="12.75">
      <c r="L282" s="6"/>
      <c r="M282" s="6">
        <f>+$N$2*O$12</f>
        <v>450</v>
      </c>
      <c r="N282" s="6" t="s">
        <v>44</v>
      </c>
      <c r="O282" s="6">
        <f ca="1">INT($O$18*(RAND()-0.5))</f>
        <v>-326</v>
      </c>
      <c r="P282" s="6" t="s">
        <v>44</v>
      </c>
      <c r="Q282" s="6">
        <v>0</v>
      </c>
      <c r="R282" s="11" t="s">
        <v>44</v>
      </c>
      <c r="S282" s="11">
        <v>0</v>
      </c>
      <c r="T282" s="11" t="s">
        <v>44</v>
      </c>
      <c r="U282" s="11">
        <v>0</v>
      </c>
      <c r="AE282">
        <f t="shared" si="9"/>
        <v>0.16666666666666666</v>
      </c>
    </row>
    <row r="283" spans="12:31" ht="12.75">
      <c r="L283" s="6"/>
      <c r="M283" s="6">
        <f>+$N$2*O$13</f>
        <v>495</v>
      </c>
      <c r="N283" s="6">
        <v>357.188</v>
      </c>
      <c r="O283" s="6">
        <v>357.546</v>
      </c>
      <c r="P283" s="6">
        <v>899.839</v>
      </c>
      <c r="Q283" s="6">
        <v>899.839</v>
      </c>
      <c r="R283" s="11">
        <f>BlackScholes(1,0.0325,AE283,320,N283,0.3,0)</f>
        <v>39.38169867609066</v>
      </c>
      <c r="S283" s="11">
        <f>BlackScholes(1,0.0325,AE283,320,O283,0.3,0)</f>
        <v>39.70800381540957</v>
      </c>
      <c r="T283" s="11">
        <f>BlackScholes(2,0.0325,AE283,320,O283,0.3,0)</f>
        <v>1.2965097010609345</v>
      </c>
      <c r="U283" s="11">
        <f>BlackScholes(2,0.0325,AE283,320,N283,0.3,0)</f>
        <v>1.328204561742055</v>
      </c>
      <c r="AE283">
        <f t="shared" si="9"/>
        <v>0.08333333333333333</v>
      </c>
    </row>
    <row r="284" spans="12:31" ht="12.75">
      <c r="L284" s="6"/>
      <c r="M284" s="6">
        <f>+$N$2*O$13</f>
        <v>495</v>
      </c>
      <c r="N284" s="6" t="s">
        <v>44</v>
      </c>
      <c r="O284" s="6">
        <f ca="1">INT($O$18*(RAND()-0.5))</f>
        <v>-126</v>
      </c>
      <c r="P284" s="6" t="s">
        <v>44</v>
      </c>
      <c r="Q284" s="6">
        <v>0</v>
      </c>
      <c r="R284" s="11" t="s">
        <v>44</v>
      </c>
      <c r="S284" s="11">
        <v>0</v>
      </c>
      <c r="T284" s="11" t="s">
        <v>44</v>
      </c>
      <c r="U284" s="11">
        <v>0</v>
      </c>
      <c r="AE284">
        <f t="shared" si="9"/>
        <v>0.08333333333333333</v>
      </c>
    </row>
    <row r="285" spans="12:31" ht="12.75">
      <c r="L285" s="6" t="s">
        <v>64</v>
      </c>
      <c r="M285" s="6">
        <f>+$N$2*O$2</f>
        <v>0</v>
      </c>
      <c r="N285" s="6">
        <v>346.826</v>
      </c>
      <c r="O285" s="6">
        <v>347.173</v>
      </c>
      <c r="P285" s="6">
        <v>892.896</v>
      </c>
      <c r="Q285" s="6">
        <v>892.896</v>
      </c>
      <c r="R285" s="11">
        <f>BlackScholes(1,0.0325,AE285,320,N285,0.3,0)</f>
        <v>60.39482063301759</v>
      </c>
      <c r="S285" s="11">
        <f>BlackScholes(1,0.0325,AE285,320,O285,0.3,0)</f>
        <v>60.63819574452678</v>
      </c>
      <c r="T285" s="11">
        <f>BlackScholes(2,0.0325,AE285,320,O285,0.3,0)</f>
        <v>23.232379690544718</v>
      </c>
      <c r="U285" s="11">
        <f>BlackScholes(2,0.0325,AE285,320,N285,0.3,0)</f>
        <v>23.336004579035517</v>
      </c>
      <c r="AE285">
        <f t="shared" si="9"/>
        <v>1</v>
      </c>
    </row>
    <row r="286" spans="12:31" ht="12.75">
      <c r="L286" s="6"/>
      <c r="M286" s="6">
        <f>+$N$2*O$2</f>
        <v>0</v>
      </c>
      <c r="N286" s="6" t="s">
        <v>44</v>
      </c>
      <c r="O286" s="6">
        <f ca="1">INT($O$18*(RAND()-0.5))</f>
        <v>-159</v>
      </c>
      <c r="P286" s="6" t="s">
        <v>44</v>
      </c>
      <c r="Q286" s="6">
        <v>0</v>
      </c>
      <c r="R286" s="11" t="s">
        <v>44</v>
      </c>
      <c r="S286" s="11">
        <v>0</v>
      </c>
      <c r="T286" s="11" t="s">
        <v>44</v>
      </c>
      <c r="U286" s="11">
        <v>0</v>
      </c>
      <c r="AE286">
        <f t="shared" si="9"/>
        <v>1</v>
      </c>
    </row>
    <row r="287" spans="12:31" ht="12.75">
      <c r="L287" s="6"/>
      <c r="M287" s="6">
        <f>+$N$2*O$3</f>
        <v>45</v>
      </c>
      <c r="N287" s="6">
        <v>356.512</v>
      </c>
      <c r="O287" s="6">
        <v>356.868</v>
      </c>
      <c r="P287" s="6">
        <v>893.452</v>
      </c>
      <c r="Q287" s="6">
        <v>893.452</v>
      </c>
      <c r="R287" s="11">
        <f>BlackScholes(1,0.0325,AE287,320,N287,0.3,0)</f>
        <v>65.3093577756102</v>
      </c>
      <c r="S287" s="11">
        <f>BlackScholes(1,0.0325,AE287,320,O287,0.3,0)</f>
        <v>65.57069462342886</v>
      </c>
      <c r="T287" s="11">
        <f>BlackScholes(2,0.0325,AE287,320,O287,0.3,0)</f>
        <v>19.309968467527877</v>
      </c>
      <c r="U287" s="11">
        <f>BlackScholes(2,0.0325,AE287,320,N287,0.3,0)</f>
        <v>19.4046316197092</v>
      </c>
      <c r="AE287">
        <f t="shared" si="9"/>
        <v>0.9166666666666666</v>
      </c>
    </row>
    <row r="288" spans="12:31" ht="12.75">
      <c r="L288" s="6"/>
      <c r="M288" s="6">
        <f>+$N$2*O$3</f>
        <v>45</v>
      </c>
      <c r="N288" s="6" t="s">
        <v>44</v>
      </c>
      <c r="O288" s="6">
        <f ca="1">INT($O$18*(RAND()-0.5))</f>
        <v>158</v>
      </c>
      <c r="P288" s="6" t="s">
        <v>44</v>
      </c>
      <c r="Q288" s="6">
        <v>0</v>
      </c>
      <c r="R288" s="11" t="s">
        <v>44</v>
      </c>
      <c r="S288" s="11">
        <v>0</v>
      </c>
      <c r="T288" s="11" t="s">
        <v>44</v>
      </c>
      <c r="U288" s="11">
        <v>0</v>
      </c>
      <c r="AE288">
        <f t="shared" si="9"/>
        <v>0.9166666666666666</v>
      </c>
    </row>
    <row r="289" spans="12:31" ht="12.75">
      <c r="L289" s="6"/>
      <c r="M289" s="6">
        <f>+$N$2*O$4</f>
        <v>90</v>
      </c>
      <c r="N289" s="6">
        <v>340.769</v>
      </c>
      <c r="O289" s="6">
        <v>341.11</v>
      </c>
      <c r="P289" s="6">
        <v>894.089</v>
      </c>
      <c r="Q289" s="6">
        <v>894.089</v>
      </c>
      <c r="R289" s="11">
        <f>BlackScholes(1,0.0325,AE289,320,N289,0.3,0)</f>
        <v>52.06409826069684</v>
      </c>
      <c r="S289" s="11">
        <f>BlackScholes(1,0.0325,AE289,320,O289,0.3,0)</f>
        <v>52.29592657593924</v>
      </c>
      <c r="T289" s="11">
        <f>BlackScholes(2,0.0325,AE289,320,O289,0.3,0)</f>
        <v>22.635568645435452</v>
      </c>
      <c r="U289" s="11">
        <f>BlackScholes(2,0.0325,AE289,320,N289,0.3,0)</f>
        <v>22.74474033019305</v>
      </c>
      <c r="AE289">
        <f t="shared" si="9"/>
        <v>0.8333333333333334</v>
      </c>
    </row>
    <row r="290" spans="12:31" ht="12.75">
      <c r="L290" s="6"/>
      <c r="M290" s="6">
        <f>+$N$2*O$4</f>
        <v>90</v>
      </c>
      <c r="N290" s="6" t="s">
        <v>44</v>
      </c>
      <c r="O290" s="6">
        <f ca="1">INT($O$18*(RAND()-0.5))</f>
        <v>-541</v>
      </c>
      <c r="P290" s="6" t="s">
        <v>44</v>
      </c>
      <c r="Q290" s="6">
        <v>0</v>
      </c>
      <c r="R290" s="11" t="s">
        <v>44</v>
      </c>
      <c r="S290" s="11">
        <v>0</v>
      </c>
      <c r="T290" s="11" t="s">
        <v>44</v>
      </c>
      <c r="U290" s="11">
        <v>0</v>
      </c>
      <c r="AE290">
        <f t="shared" si="9"/>
        <v>0.8333333333333334</v>
      </c>
    </row>
    <row r="291" spans="12:31" ht="12.75">
      <c r="L291" s="6"/>
      <c r="M291" s="6">
        <f>+$N$2*O$5</f>
        <v>135</v>
      </c>
      <c r="N291" s="6">
        <v>339.281</v>
      </c>
      <c r="O291" s="6">
        <v>339.62</v>
      </c>
      <c r="P291" s="6">
        <v>894.726</v>
      </c>
      <c r="Q291" s="6">
        <v>894.726</v>
      </c>
      <c r="R291" s="11">
        <f>BlackScholes(1,0.0325,AE291,320,N291,0.3,0)</f>
        <v>48.85457508130809</v>
      </c>
      <c r="S291" s="11">
        <f>BlackScholes(1,0.0325,AE291,320,O291,0.3,0)</f>
        <v>49.08304410364215</v>
      </c>
      <c r="T291" s="11">
        <f>BlackScholes(2,0.0325,AE291,320,O291,0.3,0)</f>
        <v>21.7573389046851</v>
      </c>
      <c r="U291" s="11">
        <f>BlackScholes(2,0.0325,AE291,320,N291,0.3,0)</f>
        <v>21.867869882351037</v>
      </c>
      <c r="AE291">
        <f t="shared" si="9"/>
        <v>0.75</v>
      </c>
    </row>
    <row r="292" spans="12:31" ht="12.75">
      <c r="L292" s="6"/>
      <c r="M292" s="6">
        <f>+$N$2*O$5</f>
        <v>135</v>
      </c>
      <c r="N292" s="6" t="s">
        <v>44</v>
      </c>
      <c r="O292" s="6">
        <f ca="1">INT($O$18*(RAND()-0.5))</f>
        <v>-302</v>
      </c>
      <c r="P292" s="6" t="s">
        <v>44</v>
      </c>
      <c r="Q292" s="6">
        <v>0</v>
      </c>
      <c r="R292" s="11" t="s">
        <v>44</v>
      </c>
      <c r="S292" s="11">
        <v>0</v>
      </c>
      <c r="T292" s="11" t="s">
        <v>44</v>
      </c>
      <c r="U292" s="11">
        <v>0</v>
      </c>
      <c r="AE292">
        <f t="shared" si="9"/>
        <v>0.75</v>
      </c>
    </row>
    <row r="293" spans="12:31" ht="12.75">
      <c r="L293" s="6"/>
      <c r="M293" s="6">
        <f>+$N$2*O$6</f>
        <v>180</v>
      </c>
      <c r="N293" s="6">
        <v>339.135</v>
      </c>
      <c r="O293" s="6">
        <v>339.474</v>
      </c>
      <c r="P293" s="6">
        <v>895.364</v>
      </c>
      <c r="Q293" s="6">
        <v>895.364</v>
      </c>
      <c r="R293" s="11">
        <f>BlackScholes(1,0.0325,AE293,320,N293,0.3,0)</f>
        <v>46.44858796144405</v>
      </c>
      <c r="S293" s="11">
        <f>BlackScholes(1,0.0325,AE293,320,O293,0.3,0)</f>
        <v>46.67696237973845</v>
      </c>
      <c r="T293" s="11">
        <f>BlackScholes(2,0.0325,AE293,320,O293,0.3,0)</f>
        <v>20.34420061406781</v>
      </c>
      <c r="U293" s="11">
        <f>BlackScholes(2,0.0325,AE293,320,N293,0.3,0)</f>
        <v>20.45482619577342</v>
      </c>
      <c r="AE293">
        <f t="shared" si="9"/>
        <v>0.6666666666666666</v>
      </c>
    </row>
    <row r="294" spans="12:31" ht="12.75">
      <c r="L294" s="6"/>
      <c r="M294" s="6">
        <f>+$N$2*O$6</f>
        <v>180</v>
      </c>
      <c r="N294" s="6" t="s">
        <v>44</v>
      </c>
      <c r="O294" s="6">
        <f ca="1">INT($O$18*(RAND()-0.5))</f>
        <v>33</v>
      </c>
      <c r="P294" s="6" t="s">
        <v>44</v>
      </c>
      <c r="Q294" s="6">
        <v>0</v>
      </c>
      <c r="R294" s="11" t="s">
        <v>44</v>
      </c>
      <c r="S294" s="11">
        <v>0</v>
      </c>
      <c r="T294" s="11" t="s">
        <v>44</v>
      </c>
      <c r="U294" s="11">
        <v>0</v>
      </c>
      <c r="AE294">
        <f t="shared" si="9"/>
        <v>0.6666666666666666</v>
      </c>
    </row>
    <row r="295" spans="12:31" ht="12.75">
      <c r="L295" s="6"/>
      <c r="M295" s="6">
        <f>+$N$2*O$7</f>
        <v>225</v>
      </c>
      <c r="N295" s="6">
        <v>352.225</v>
      </c>
      <c r="O295" s="6">
        <v>352.577</v>
      </c>
      <c r="P295" s="6">
        <v>896.002</v>
      </c>
      <c r="Q295" s="6">
        <v>896.002</v>
      </c>
      <c r="R295" s="11">
        <f>BlackScholes(1,0.0325,AE295,320,N295,0.3,0)</f>
        <v>53.22121623848252</v>
      </c>
      <c r="S295" s="11">
        <f>BlackScholes(1,0.0325,AE295,320,O295,0.3,0)</f>
        <v>53.47880593286229</v>
      </c>
      <c r="T295" s="11">
        <f>BlackScholes(2,0.0325,AE295,320,O295,0.3,0)</f>
        <v>14.892284514610377</v>
      </c>
      <c r="U295" s="11">
        <f>BlackScholes(2,0.0325,AE295,320,N295,0.3,0)</f>
        <v>14.9866948202306</v>
      </c>
      <c r="AE295">
        <f t="shared" si="9"/>
        <v>0.5833333333333334</v>
      </c>
    </row>
    <row r="296" spans="12:31" ht="12.75">
      <c r="L296" s="6"/>
      <c r="M296" s="6">
        <f>+$N$2*O$7</f>
        <v>225</v>
      </c>
      <c r="N296" s="6" t="s">
        <v>44</v>
      </c>
      <c r="O296" s="6">
        <f ca="1">INT($O$18*(RAND()-0.5))</f>
        <v>-356</v>
      </c>
      <c r="P296" s="6" t="s">
        <v>44</v>
      </c>
      <c r="Q296" s="6">
        <v>0</v>
      </c>
      <c r="R296" s="11" t="s">
        <v>44</v>
      </c>
      <c r="S296" s="11">
        <v>0</v>
      </c>
      <c r="T296" s="11" t="s">
        <v>44</v>
      </c>
      <c r="U296" s="11">
        <v>0</v>
      </c>
      <c r="AE296">
        <f t="shared" si="9"/>
        <v>0.5833333333333334</v>
      </c>
    </row>
    <row r="297" spans="12:31" ht="12.75">
      <c r="L297" s="6"/>
      <c r="M297" s="6">
        <f>+$N$2*O$8</f>
        <v>270</v>
      </c>
      <c r="N297" s="6">
        <v>364.007</v>
      </c>
      <c r="O297" s="6">
        <v>364.371</v>
      </c>
      <c r="P297" s="6">
        <v>896.64</v>
      </c>
      <c r="Q297" s="6">
        <v>896.64</v>
      </c>
      <c r="R297" s="11">
        <f>BlackScholes(1,0.0325,AE297,320,N297,0.3,0)</f>
        <v>59.67325470753718</v>
      </c>
      <c r="S297" s="11">
        <f>BlackScholes(1,0.0325,AE297,320,O297,0.3,0)</f>
        <v>59.95933775664454</v>
      </c>
      <c r="T297" s="11">
        <f>BlackScholes(2,0.0325,AE297,320,O297,0.3,0)</f>
        <v>10.43035982918452</v>
      </c>
      <c r="U297" s="11">
        <f>BlackScholes(2,0.0325,AE297,320,N297,0.3,0)</f>
        <v>10.508276780077157</v>
      </c>
      <c r="AE297">
        <f t="shared" si="9"/>
        <v>0.5</v>
      </c>
    </row>
    <row r="298" spans="12:31" ht="12.75">
      <c r="L298" s="6"/>
      <c r="M298" s="6">
        <f>+$N$2*O$8</f>
        <v>270</v>
      </c>
      <c r="N298" s="6" t="s">
        <v>44</v>
      </c>
      <c r="O298" s="6">
        <f ca="1">INT($O$18*(RAND()-0.5))</f>
        <v>394</v>
      </c>
      <c r="P298" s="6" t="s">
        <v>44</v>
      </c>
      <c r="Q298" s="6">
        <v>0</v>
      </c>
      <c r="R298" s="11" t="s">
        <v>44</v>
      </c>
      <c r="S298" s="11">
        <v>0</v>
      </c>
      <c r="T298" s="11" t="s">
        <v>44</v>
      </c>
      <c r="U298" s="11">
        <v>0</v>
      </c>
      <c r="AE298">
        <f t="shared" si="9"/>
        <v>0.5</v>
      </c>
    </row>
    <row r="299" spans="12:31" ht="12.75">
      <c r="L299" s="6"/>
      <c r="M299" s="6">
        <f>+$N$2*O$9</f>
        <v>315</v>
      </c>
      <c r="N299" s="6">
        <v>353.241</v>
      </c>
      <c r="O299" s="6">
        <v>353.595</v>
      </c>
      <c r="P299" s="6">
        <v>897.279</v>
      </c>
      <c r="Q299" s="6">
        <v>897.279</v>
      </c>
      <c r="R299" s="11">
        <f>BlackScholes(1,0.0325,AE299,320,N299,0.3,0)</f>
        <v>48.77877667094372</v>
      </c>
      <c r="S299" s="11">
        <f>BlackScholes(1,0.0325,AE299,320,O299,0.3,0)</f>
        <v>49.044859285685476</v>
      </c>
      <c r="T299" s="11">
        <f>BlackScholes(2,0.0325,AE299,320,O299,0.3,0)</f>
        <v>11.14573423852484</v>
      </c>
      <c r="U299" s="11">
        <f>BlackScholes(2,0.0325,AE299,320,N299,0.3,0)</f>
        <v>11.233651623783167</v>
      </c>
      <c r="AE299">
        <f t="shared" si="9"/>
        <v>0.4166666666666667</v>
      </c>
    </row>
    <row r="300" spans="12:31" ht="12.75">
      <c r="L300" s="6"/>
      <c r="M300" s="6">
        <f>+$N$2*O$9</f>
        <v>315</v>
      </c>
      <c r="N300" s="6" t="s">
        <v>44</v>
      </c>
      <c r="O300" s="6">
        <f ca="1">INT($O$18*(RAND()-0.5))</f>
        <v>515</v>
      </c>
      <c r="P300" s="6" t="s">
        <v>44</v>
      </c>
      <c r="Q300" s="6">
        <v>0</v>
      </c>
      <c r="R300" s="11" t="s">
        <v>44</v>
      </c>
      <c r="S300" s="11">
        <v>0</v>
      </c>
      <c r="T300" s="11" t="s">
        <v>44</v>
      </c>
      <c r="U300" s="11">
        <v>0</v>
      </c>
      <c r="AE300">
        <f t="shared" si="9"/>
        <v>0.4166666666666667</v>
      </c>
    </row>
    <row r="301" spans="12:31" ht="12.75">
      <c r="L301" s="6"/>
      <c r="M301" s="6">
        <f>+$N$2*O$10</f>
        <v>360</v>
      </c>
      <c r="N301" s="6">
        <v>332.118</v>
      </c>
      <c r="O301" s="6">
        <v>332.451</v>
      </c>
      <c r="P301" s="6">
        <v>897.918</v>
      </c>
      <c r="Q301" s="6">
        <v>897.918</v>
      </c>
      <c r="R301" s="11">
        <f>BlackScholes(1,0.0325,AE301,320,N301,0.3,0)</f>
        <v>31.01818607170711</v>
      </c>
      <c r="S301" s="11">
        <f>BlackScholes(1,0.0325,AE301,320,O301,0.3,0)</f>
        <v>31.232324580995915</v>
      </c>
      <c r="T301" s="11">
        <f>BlackScholes(2,0.0325,AE301,320,O301,0.3,0)</f>
        <v>15.333368066716211</v>
      </c>
      <c r="U301" s="11">
        <f>BlackScholes(2,0.0325,AE301,320,N301,0.3,0)</f>
        <v>15.452229557427433</v>
      </c>
      <c r="AE301">
        <f t="shared" si="9"/>
        <v>0.3333333333333333</v>
      </c>
    </row>
    <row r="302" spans="12:31" ht="12.75">
      <c r="L302" s="6"/>
      <c r="M302" s="6">
        <f>+$N$2*O$10</f>
        <v>360</v>
      </c>
      <c r="N302" s="6" t="s">
        <v>44</v>
      </c>
      <c r="O302" s="6">
        <f ca="1">INT($O$18*(RAND()-0.5))</f>
        <v>-546</v>
      </c>
      <c r="P302" s="6" t="s">
        <v>44</v>
      </c>
      <c r="Q302" s="6">
        <v>0</v>
      </c>
      <c r="R302" s="11" t="s">
        <v>44</v>
      </c>
      <c r="S302" s="11">
        <v>0</v>
      </c>
      <c r="T302" s="11" t="s">
        <v>44</v>
      </c>
      <c r="U302" s="11">
        <v>0</v>
      </c>
      <c r="AE302">
        <f t="shared" si="9"/>
        <v>0.3333333333333333</v>
      </c>
    </row>
    <row r="303" spans="12:31" ht="12.75">
      <c r="L303" s="6"/>
      <c r="M303" s="6">
        <f>+$N$2*O$11</f>
        <v>405</v>
      </c>
      <c r="N303" s="6">
        <v>343.198</v>
      </c>
      <c r="O303" s="6">
        <v>343.542</v>
      </c>
      <c r="P303" s="6">
        <v>898.558</v>
      </c>
      <c r="Q303" s="6">
        <v>898.558</v>
      </c>
      <c r="R303" s="11">
        <f>BlackScholes(1,0.0325,AE303,320,N303,0.3,0)</f>
        <v>35.253263228612106</v>
      </c>
      <c r="S303" s="11">
        <f>BlackScholes(1,0.0325,AE303,320,O303,0.3,0)</f>
        <v>35.502813628989635</v>
      </c>
      <c r="T303" s="11">
        <f>BlackScholes(2,0.0325,AE303,320,O303,0.3,0)</f>
        <v>9.371347580232033</v>
      </c>
      <c r="U303" s="11">
        <f>BlackScholes(2,0.0325,AE303,320,N303,0.3,0)</f>
        <v>9.465797179854482</v>
      </c>
      <c r="AE303">
        <f t="shared" si="9"/>
        <v>0.25</v>
      </c>
    </row>
    <row r="304" spans="12:31" ht="12.75">
      <c r="L304" s="6"/>
      <c r="M304" s="6">
        <f>+$N$2*O$11</f>
        <v>405</v>
      </c>
      <c r="N304" s="6" t="s">
        <v>44</v>
      </c>
      <c r="O304" s="6">
        <f ca="1">INT($O$18*(RAND()-0.5))</f>
        <v>-98</v>
      </c>
      <c r="P304" s="6" t="s">
        <v>44</v>
      </c>
      <c r="Q304" s="6">
        <v>0</v>
      </c>
      <c r="R304" s="11" t="s">
        <v>44</v>
      </c>
      <c r="S304" s="11">
        <v>0</v>
      </c>
      <c r="T304" s="11" t="s">
        <v>44</v>
      </c>
      <c r="U304" s="11">
        <v>0</v>
      </c>
      <c r="AE304">
        <f t="shared" si="9"/>
        <v>0.25</v>
      </c>
    </row>
    <row r="305" spans="12:31" ht="12.75">
      <c r="L305" s="6"/>
      <c r="M305" s="6">
        <f>+$N$2*O$12</f>
        <v>450</v>
      </c>
      <c r="N305" s="6">
        <v>333.2</v>
      </c>
      <c r="O305" s="6">
        <v>333.533</v>
      </c>
      <c r="P305" s="6">
        <v>899.199</v>
      </c>
      <c r="Q305" s="6">
        <v>899.199</v>
      </c>
      <c r="R305" s="11">
        <f>BlackScholes(1,0.0325,AE305,320,N305,0.3,0)</f>
        <v>24.46963841161504</v>
      </c>
      <c r="S305" s="11">
        <f>BlackScholes(1,0.0325,AE305,320,O305,0.3,0)</f>
        <v>24.692709090726055</v>
      </c>
      <c r="T305" s="11">
        <f>BlackScholes(2,0.0325,AE305,320,O305,0.3,0)</f>
        <v>9.431061737222493</v>
      </c>
      <c r="U305" s="11">
        <f>BlackScholes(2,0.0325,AE305,320,N305,0.3,0)</f>
        <v>9.540991058111489</v>
      </c>
      <c r="AE305">
        <f t="shared" si="9"/>
        <v>0.16666666666666666</v>
      </c>
    </row>
    <row r="306" spans="12:31" ht="12.75">
      <c r="L306" s="6"/>
      <c r="M306" s="6">
        <f>+$N$2*O$12</f>
        <v>450</v>
      </c>
      <c r="N306" s="6" t="s">
        <v>44</v>
      </c>
      <c r="O306" s="6">
        <f ca="1">INT($O$18*(RAND()-0.5))</f>
        <v>427</v>
      </c>
      <c r="P306" s="6" t="s">
        <v>44</v>
      </c>
      <c r="Q306" s="6">
        <v>0</v>
      </c>
      <c r="R306" s="11" t="s">
        <v>44</v>
      </c>
      <c r="S306" s="11">
        <v>0</v>
      </c>
      <c r="T306" s="11" t="s">
        <v>44</v>
      </c>
      <c r="U306" s="11">
        <v>0</v>
      </c>
      <c r="AE306">
        <f t="shared" si="9"/>
        <v>0.16666666666666666</v>
      </c>
    </row>
    <row r="307" spans="12:31" ht="12.75">
      <c r="L307" s="6"/>
      <c r="M307" s="6">
        <f>+$N$2*O$13</f>
        <v>495</v>
      </c>
      <c r="N307" s="6">
        <v>315.221</v>
      </c>
      <c r="O307" s="6">
        <v>315.536</v>
      </c>
      <c r="P307" s="6">
        <v>899.839</v>
      </c>
      <c r="Q307" s="6">
        <v>899.839</v>
      </c>
      <c r="R307" s="11">
        <f>BlackScholes(1,0.0325,AE307,320,N307,0.3,0)</f>
        <v>9.109157254693784</v>
      </c>
      <c r="S307" s="11">
        <f>BlackScholes(1,0.0325,AE307,320,O307,0.3,0)</f>
        <v>9.25493859547957</v>
      </c>
      <c r="T307" s="11">
        <f>BlackScholes(2,0.0325,AE307,320,O307,0.3,0)</f>
        <v>12.853444481130948</v>
      </c>
      <c r="U307" s="11">
        <f>BlackScholes(2,0.0325,AE307,320,N307,0.3,0)</f>
        <v>13.02266314034516</v>
      </c>
      <c r="AE307">
        <f t="shared" si="9"/>
        <v>0.08333333333333333</v>
      </c>
    </row>
    <row r="308" spans="12:31" ht="12.75">
      <c r="L308" s="6"/>
      <c r="M308" s="6">
        <f>+$N$2*O$13</f>
        <v>495</v>
      </c>
      <c r="N308" s="6" t="s">
        <v>44</v>
      </c>
      <c r="O308" s="6">
        <f ca="1">INT($O$18*(RAND()-0.5))</f>
        <v>-522</v>
      </c>
      <c r="P308" s="6" t="s">
        <v>44</v>
      </c>
      <c r="Q308" s="6">
        <v>0</v>
      </c>
      <c r="R308" s="11" t="s">
        <v>44</v>
      </c>
      <c r="S308" s="11">
        <v>0</v>
      </c>
      <c r="T308" s="11" t="s">
        <v>44</v>
      </c>
      <c r="U308" s="11">
        <v>0</v>
      </c>
      <c r="AE308">
        <f t="shared" si="9"/>
        <v>0.08333333333333333</v>
      </c>
    </row>
    <row r="309" spans="12:31" ht="12.75">
      <c r="L309" s="6" t="s">
        <v>66</v>
      </c>
      <c r="M309" s="6">
        <f>+$N$2*O$2</f>
        <v>0</v>
      </c>
      <c r="N309" s="6">
        <v>346.826</v>
      </c>
      <c r="O309" s="6">
        <v>347.173</v>
      </c>
      <c r="P309" s="6">
        <v>892.896</v>
      </c>
      <c r="Q309" s="6">
        <v>892.896</v>
      </c>
      <c r="R309" s="11">
        <f>BlackScholes(1,0.0325,AE309,320,N309,0.3,0)</f>
        <v>60.39482063301759</v>
      </c>
      <c r="S309" s="11">
        <f>BlackScholes(1,0.0325,AE309,320,O309,0.3,0)</f>
        <v>60.63819574452678</v>
      </c>
      <c r="T309" s="11">
        <f>BlackScholes(2,0.0325,AE309,320,O309,0.3,0)</f>
        <v>23.232379690544718</v>
      </c>
      <c r="U309" s="11">
        <f>BlackScholes(2,0.0325,AE309,320,N309,0.3,0)</f>
        <v>23.336004579035517</v>
      </c>
      <c r="AE309">
        <f t="shared" si="9"/>
        <v>1</v>
      </c>
    </row>
    <row r="310" spans="12:31" ht="12.75">
      <c r="L310" s="6"/>
      <c r="M310" s="6">
        <f>+$N$2*O$3</f>
        <v>45</v>
      </c>
      <c r="N310" s="6" t="s">
        <v>44</v>
      </c>
      <c r="O310" s="6">
        <f ca="1">INT($O$18*(RAND()-0.5))</f>
        <v>380</v>
      </c>
      <c r="P310" s="6" t="s">
        <v>44</v>
      </c>
      <c r="Q310" s="6">
        <v>0</v>
      </c>
      <c r="R310" s="11" t="s">
        <v>44</v>
      </c>
      <c r="S310" s="11">
        <v>0</v>
      </c>
      <c r="T310" s="11" t="s">
        <v>44</v>
      </c>
      <c r="U310" s="11">
        <v>0</v>
      </c>
      <c r="AE310">
        <f t="shared" si="9"/>
        <v>0.9166666666666666</v>
      </c>
    </row>
    <row r="311" spans="12:31" ht="12.75">
      <c r="L311" s="6"/>
      <c r="M311" s="6">
        <f>+$N$2*O$4</f>
        <v>90</v>
      </c>
      <c r="N311" s="6">
        <v>325.564</v>
      </c>
      <c r="O311" s="6">
        <v>325.89</v>
      </c>
      <c r="P311" s="6">
        <v>893.452</v>
      </c>
      <c r="Q311" s="6">
        <v>893.452</v>
      </c>
      <c r="R311" s="11">
        <f>BlackScholes(1,0.0325,AE311,320,N311,0.3,0)</f>
        <v>42.1978840536468</v>
      </c>
      <c r="S311" s="11">
        <f>BlackScholes(1,0.0325,AE311,320,O311,0.3,0)</f>
        <v>42.39939496975208</v>
      </c>
      <c r="T311" s="11">
        <f>BlackScholes(2,0.0325,AE311,320,O311,0.3,0)</f>
        <v>27.959037039248333</v>
      </c>
      <c r="U311" s="11">
        <f>BlackScholes(2,0.0325,AE311,320,N311,0.3,0)</f>
        <v>28.083526123143006</v>
      </c>
      <c r="AE311">
        <f t="shared" si="9"/>
        <v>0.8333333333333334</v>
      </c>
    </row>
    <row r="312" spans="12:31" ht="12.75">
      <c r="L312" s="6"/>
      <c r="M312" s="6">
        <f>+$N$2*O$5</f>
        <v>135</v>
      </c>
      <c r="N312" s="6" t="s">
        <v>44</v>
      </c>
      <c r="O312" s="6">
        <f ca="1">INT($O$18*(RAND()-0.5))</f>
        <v>548</v>
      </c>
      <c r="P312" s="6" t="s">
        <v>44</v>
      </c>
      <c r="Q312" s="6">
        <v>0</v>
      </c>
      <c r="R312" s="11" t="s">
        <v>44</v>
      </c>
      <c r="S312" s="11">
        <v>0</v>
      </c>
      <c r="T312" s="11" t="s">
        <v>44</v>
      </c>
      <c r="U312" s="11">
        <v>0</v>
      </c>
      <c r="AE312">
        <f t="shared" si="9"/>
        <v>0.75</v>
      </c>
    </row>
    <row r="313" spans="12:31" ht="12.75">
      <c r="L313" s="6"/>
      <c r="M313" s="6">
        <f>+$N$2*O$6</f>
        <v>180</v>
      </c>
      <c r="N313" s="6">
        <v>315.413</v>
      </c>
      <c r="O313" s="6">
        <v>315.728</v>
      </c>
      <c r="P313" s="6">
        <v>894.089</v>
      </c>
      <c r="Q313" s="6">
        <v>894.089</v>
      </c>
      <c r="R313" s="11">
        <f>BlackScholes(1,0.0325,AE313,320,N313,0.3,0)</f>
        <v>31.777054448606844</v>
      </c>
      <c r="S313" s="11">
        <f>BlackScholes(1,0.0325,AE313,320,O313,0.3,0)</f>
        <v>31.953830482505577</v>
      </c>
      <c r="T313" s="11">
        <f>BlackScholes(2,0.0325,AE313,320,O313,0.3,0)</f>
        <v>29.367068716834932</v>
      </c>
      <c r="U313" s="11">
        <f>BlackScholes(2,0.0325,AE313,320,N313,0.3,0)</f>
        <v>29.505292682936197</v>
      </c>
      <c r="AE313">
        <f t="shared" si="9"/>
        <v>0.6666666666666666</v>
      </c>
    </row>
    <row r="314" spans="12:31" ht="12.75">
      <c r="L314" s="6"/>
      <c r="M314" s="6">
        <f>+$N$2*O$7</f>
        <v>225</v>
      </c>
      <c r="N314" s="6" t="s">
        <v>44</v>
      </c>
      <c r="O314" s="6">
        <f ca="1">INT($O$18*(RAND()-0.5))</f>
        <v>-126</v>
      </c>
      <c r="P314" s="6" t="s">
        <v>44</v>
      </c>
      <c r="Q314" s="6">
        <v>0</v>
      </c>
      <c r="R314" s="11" t="s">
        <v>44</v>
      </c>
      <c r="S314" s="11">
        <v>0</v>
      </c>
      <c r="T314" s="11" t="s">
        <v>44</v>
      </c>
      <c r="U314" s="11">
        <v>0</v>
      </c>
      <c r="AE314">
        <f t="shared" si="9"/>
        <v>0.5833333333333334</v>
      </c>
    </row>
    <row r="315" spans="12:31" ht="12.75">
      <c r="L315" s="6"/>
      <c r="M315" s="6">
        <f>+$N$2*O$8</f>
        <v>270</v>
      </c>
      <c r="N315" s="6">
        <v>326.943</v>
      </c>
      <c r="O315" s="6">
        <v>327.27</v>
      </c>
      <c r="P315" s="6">
        <v>894.726</v>
      </c>
      <c r="Q315" s="6">
        <v>894.726</v>
      </c>
      <c r="R315" s="11">
        <f>BlackScholes(1,0.0325,AE315,320,N315,0.3,0)</f>
        <v>33.582145247222996</v>
      </c>
      <c r="S315" s="11">
        <f>BlackScholes(1,0.0325,AE315,320,O315,0.3,0)</f>
        <v>33.7824782481339</v>
      </c>
      <c r="T315" s="11">
        <f>BlackScholes(2,0.0325,AE315,320,O315,0.3,0)</f>
        <v>21.354500320673896</v>
      </c>
      <c r="U315" s="11">
        <f>BlackScholes(2,0.0325,AE315,320,N315,0.3,0)</f>
        <v>21.481167319762985</v>
      </c>
      <c r="AE315">
        <f t="shared" si="9"/>
        <v>0.5</v>
      </c>
    </row>
    <row r="316" spans="12:31" ht="12.75">
      <c r="L316" s="6"/>
      <c r="M316" s="6">
        <f>+$N$2*O$9</f>
        <v>315</v>
      </c>
      <c r="N316" s="6" t="s">
        <v>44</v>
      </c>
      <c r="O316" s="6">
        <f ca="1">INT($O$18*(RAND()-0.5))</f>
        <v>565</v>
      </c>
      <c r="P316" s="6" t="s">
        <v>44</v>
      </c>
      <c r="Q316" s="6">
        <v>0</v>
      </c>
      <c r="R316" s="11" t="s">
        <v>44</v>
      </c>
      <c r="S316" s="11">
        <v>0</v>
      </c>
      <c r="T316" s="11" t="s">
        <v>44</v>
      </c>
      <c r="U316" s="11">
        <v>0</v>
      </c>
      <c r="AE316">
        <f t="shared" si="9"/>
        <v>0.4166666666666667</v>
      </c>
    </row>
    <row r="317" spans="12:31" ht="12.75">
      <c r="L317" s="6"/>
      <c r="M317" s="6">
        <f>+$N$2*O$10</f>
        <v>360</v>
      </c>
      <c r="N317" s="6">
        <v>344.765</v>
      </c>
      <c r="O317" s="6">
        <v>345.11</v>
      </c>
      <c r="P317" s="6">
        <v>895.364</v>
      </c>
      <c r="Q317" s="6">
        <v>895.364</v>
      </c>
      <c r="R317" s="11">
        <f>BlackScholes(1,0.0325,AE317,320,N317,0.3,0)</f>
        <v>39.63482825468338</v>
      </c>
      <c r="S317" s="11">
        <f>BlackScholes(1,0.0325,AE317,320,O317,0.3,0)</f>
        <v>39.88317643306016</v>
      </c>
      <c r="T317" s="11">
        <f>BlackScholes(2,0.0325,AE317,320,O317,0.3,0)</f>
        <v>11.325219918780476</v>
      </c>
      <c r="U317" s="11">
        <f>BlackScholes(2,0.0325,AE317,320,N317,0.3,0)</f>
        <v>11.421871740403708</v>
      </c>
      <c r="AE317">
        <f t="shared" si="9"/>
        <v>0.3333333333333333</v>
      </c>
    </row>
    <row r="318" spans="12:31" ht="12.75">
      <c r="L318" s="6"/>
      <c r="M318" s="6">
        <f>+$N$2*O$11</f>
        <v>405</v>
      </c>
      <c r="N318" s="6" t="s">
        <v>44</v>
      </c>
      <c r="O318" s="6">
        <f ca="1">INT($O$18*(RAND()-0.5))</f>
        <v>473</v>
      </c>
      <c r="P318" s="6" t="s">
        <v>44</v>
      </c>
      <c r="Q318" s="6">
        <v>0</v>
      </c>
      <c r="R318" s="11" t="s">
        <v>44</v>
      </c>
      <c r="S318" s="11">
        <v>0</v>
      </c>
      <c r="T318" s="11" t="s">
        <v>44</v>
      </c>
      <c r="U318" s="11">
        <v>0</v>
      </c>
      <c r="AE318">
        <f t="shared" si="9"/>
        <v>0.25</v>
      </c>
    </row>
    <row r="319" spans="12:31" ht="12.75">
      <c r="L319" s="6"/>
      <c r="M319" s="6">
        <f>+$N$2*O$12</f>
        <v>450</v>
      </c>
      <c r="N319" s="6">
        <v>331.994</v>
      </c>
      <c r="O319" s="6">
        <v>332.326</v>
      </c>
      <c r="P319" s="6">
        <v>896.002</v>
      </c>
      <c r="Q319" s="6">
        <v>896.002</v>
      </c>
      <c r="R319" s="11">
        <f>BlackScholes(1,0.0325,AE319,320,N319,0.3,0)</f>
        <v>23.670044022461358</v>
      </c>
      <c r="S319" s="11">
        <f>BlackScholes(1,0.0325,AE319,320,O319,0.3,0)</f>
        <v>23.88886254220815</v>
      </c>
      <c r="T319" s="11">
        <f>BlackScholes(2,0.0325,AE319,320,O319,0.3,0)</f>
        <v>9.83421518870457</v>
      </c>
      <c r="U319" s="11">
        <f>BlackScholes(2,0.0325,AE319,320,N319,0.3,0)</f>
        <v>9.947396668957769</v>
      </c>
      <c r="AE319">
        <f t="shared" si="9"/>
        <v>0.16666666666666666</v>
      </c>
    </row>
    <row r="320" spans="12:31" ht="12.75">
      <c r="L320" s="6"/>
      <c r="M320" s="6">
        <f>+$N$2*O$13</f>
        <v>495</v>
      </c>
      <c r="N320" s="6" t="s">
        <v>44</v>
      </c>
      <c r="O320" s="6">
        <f ca="1">INT($O$18*(RAND()-0.5))</f>
        <v>30</v>
      </c>
      <c r="P320" s="6" t="s">
        <v>44</v>
      </c>
      <c r="Q320" s="6">
        <v>0</v>
      </c>
      <c r="R320" s="11" t="s">
        <v>44</v>
      </c>
      <c r="S320" s="11">
        <v>0</v>
      </c>
      <c r="T320" s="11" t="s">
        <v>44</v>
      </c>
      <c r="U320" s="11">
        <v>0</v>
      </c>
      <c r="AE320">
        <f t="shared" si="9"/>
        <v>0.08333333333333333</v>
      </c>
    </row>
    <row r="321" spans="12:31" ht="12.75">
      <c r="L321" s="6"/>
      <c r="M321" s="6">
        <f>+$N$2*O$2</f>
        <v>0</v>
      </c>
      <c r="N321" s="6">
        <v>340.661</v>
      </c>
      <c r="O321" s="6">
        <v>341.002</v>
      </c>
      <c r="P321" s="6">
        <v>896.64</v>
      </c>
      <c r="Q321" s="6">
        <v>896.64</v>
      </c>
      <c r="R321" s="11">
        <f>BlackScholes(1,0.0325,AE321,320,N321,0.3,0)</f>
        <v>56.1389043881175</v>
      </c>
      <c r="S321" s="11">
        <f>BlackScholes(1,0.0325,AE321,320,O321,0.3,0)</f>
        <v>56.370889561217076</v>
      </c>
      <c r="T321" s="11">
        <f>BlackScholes(2,0.0325,AE321,320,O321,0.3,0)</f>
        <v>25.136073507235018</v>
      </c>
      <c r="U321" s="11">
        <f>BlackScholes(2,0.0325,AE321,320,N321,0.3,0)</f>
        <v>25.245088334135467</v>
      </c>
      <c r="AE321">
        <f t="shared" si="9"/>
        <v>1</v>
      </c>
    </row>
    <row r="322" spans="12:31" ht="12.75">
      <c r="L322" s="6"/>
      <c r="M322" s="6">
        <f>+$N$2*O$3</f>
        <v>45</v>
      </c>
      <c r="N322" s="6" t="s">
        <v>44</v>
      </c>
      <c r="O322" s="6">
        <f ca="1">INT($O$18*(RAND()-0.5))</f>
        <v>160</v>
      </c>
      <c r="P322" s="6" t="s">
        <v>44</v>
      </c>
      <c r="Q322" s="6">
        <v>0</v>
      </c>
      <c r="R322" s="11" t="s">
        <v>44</v>
      </c>
      <c r="S322" s="11">
        <v>0</v>
      </c>
      <c r="T322" s="11" t="s">
        <v>44</v>
      </c>
      <c r="U322" s="11">
        <v>0</v>
      </c>
      <c r="AE322">
        <f t="shared" si="9"/>
        <v>0.9166666666666666</v>
      </c>
    </row>
    <row r="323" spans="12:31" ht="12.75">
      <c r="L323" s="6"/>
      <c r="M323" s="6">
        <f>+$N$2*O$4</f>
        <v>90</v>
      </c>
      <c r="N323" s="6">
        <v>325.314</v>
      </c>
      <c r="O323" s="6">
        <v>325.64</v>
      </c>
      <c r="P323" s="6">
        <v>897.279</v>
      </c>
      <c r="Q323" s="6">
        <v>897.279</v>
      </c>
      <c r="R323" s="11">
        <f>BlackScholes(1,0.0325,AE323,320,N323,0.3,0)</f>
        <v>42.04365933319297</v>
      </c>
      <c r="S323" s="11">
        <f>BlackScholes(1,0.0325,AE323,320,O323,0.3,0)</f>
        <v>42.2448214232524</v>
      </c>
      <c r="T323" s="11">
        <f>BlackScholes(2,0.0325,AE323,320,O323,0.3,0)</f>
        <v>28.05446349274866</v>
      </c>
      <c r="U323" s="11">
        <f>BlackScholes(2,0.0325,AE323,320,N323,0.3,0)</f>
        <v>28.17930140268917</v>
      </c>
      <c r="AE323">
        <f t="shared" si="9"/>
        <v>0.8333333333333334</v>
      </c>
    </row>
    <row r="324" spans="12:31" ht="12.75">
      <c r="L324" s="6"/>
      <c r="M324" s="6">
        <f>+$N$2*O$5</f>
        <v>135</v>
      </c>
      <c r="N324" s="6" t="s">
        <v>44</v>
      </c>
      <c r="O324" s="6">
        <f ca="1">INT($O$18*(RAND()-0.5))</f>
        <v>446</v>
      </c>
      <c r="P324" s="6" t="s">
        <v>44</v>
      </c>
      <c r="Q324" s="6">
        <v>0</v>
      </c>
      <c r="R324" s="11" t="s">
        <v>44</v>
      </c>
      <c r="S324" s="11">
        <v>0</v>
      </c>
      <c r="T324" s="11" t="s">
        <v>44</v>
      </c>
      <c r="U324" s="11">
        <v>0</v>
      </c>
      <c r="AE324">
        <f t="shared" si="9"/>
        <v>0.75</v>
      </c>
    </row>
    <row r="325" spans="12:31" ht="12.75">
      <c r="L325" s="6"/>
      <c r="M325" s="6">
        <f>+$N$2*O$6</f>
        <v>180</v>
      </c>
      <c r="N325" s="6">
        <v>335.763</v>
      </c>
      <c r="O325" s="6">
        <v>336.099</v>
      </c>
      <c r="P325" s="6">
        <v>897.918</v>
      </c>
      <c r="Q325" s="6">
        <v>897.918</v>
      </c>
      <c r="R325" s="11">
        <f>BlackScholes(1,0.0325,AE325,320,N325,0.3,0)</f>
        <v>44.20437543823716</v>
      </c>
      <c r="S325" s="11">
        <f>BlackScholes(1,0.0325,AE325,320,O325,0.3,0)</f>
        <v>44.425743314306736</v>
      </c>
      <c r="T325" s="11">
        <f>BlackScholes(2,0.0325,AE325,320,O325,0.3,0)</f>
        <v>21.467981548636097</v>
      </c>
      <c r="U325" s="11">
        <f>BlackScholes(2,0.0325,AE325,320,N325,0.3,0)</f>
        <v>21.582613672566556</v>
      </c>
      <c r="AE325">
        <f t="shared" si="9"/>
        <v>0.6666666666666666</v>
      </c>
    </row>
    <row r="326" spans="12:31" ht="12.75">
      <c r="L326" s="6"/>
      <c r="M326" s="6">
        <f>+$N$2*O$7</f>
        <v>225</v>
      </c>
      <c r="N326" s="6" t="s">
        <v>44</v>
      </c>
      <c r="O326" s="6">
        <f ca="1">INT($O$18*(RAND()-0.5))</f>
        <v>-311</v>
      </c>
      <c r="P326" s="6" t="s">
        <v>44</v>
      </c>
      <c r="Q326" s="6">
        <v>0</v>
      </c>
      <c r="R326" s="11" t="s">
        <v>44</v>
      </c>
      <c r="S326" s="11">
        <v>0</v>
      </c>
      <c r="T326" s="11" t="s">
        <v>44</v>
      </c>
      <c r="U326" s="11">
        <v>0</v>
      </c>
      <c r="AE326">
        <f t="shared" si="9"/>
        <v>0.5833333333333334</v>
      </c>
    </row>
    <row r="327" spans="12:31" ht="12.75">
      <c r="L327" s="6"/>
      <c r="M327" s="6">
        <f>+$N$2*O$8</f>
        <v>270</v>
      </c>
      <c r="N327" s="6">
        <v>334.053</v>
      </c>
      <c r="O327" s="6">
        <v>334.387</v>
      </c>
      <c r="P327" s="6">
        <v>898.558</v>
      </c>
      <c r="Q327" s="6">
        <v>898.558</v>
      </c>
      <c r="R327" s="11">
        <f>BlackScholes(1,0.0325,AE327,320,N327,0.3,0)</f>
        <v>38.068826381971036</v>
      </c>
      <c r="S327" s="11">
        <f>BlackScholes(1,0.0325,AE327,320,O327,0.3,0)</f>
        <v>38.28621255363627</v>
      </c>
      <c r="T327" s="11">
        <f>BlackScholes(2,0.0325,AE327,320,O327,0.3,0)</f>
        <v>18.741234626176247</v>
      </c>
      <c r="U327" s="11">
        <f>BlackScholes(2,0.0325,AE327,320,N327,0.3,0)</f>
        <v>18.857848454511014</v>
      </c>
      <c r="AE327">
        <f t="shared" si="9"/>
        <v>0.5</v>
      </c>
    </row>
    <row r="328" spans="12:31" ht="12.75">
      <c r="L328" s="6"/>
      <c r="M328" s="6">
        <f>+$N$2*O$9</f>
        <v>315</v>
      </c>
      <c r="N328" s="6" t="s">
        <v>44</v>
      </c>
      <c r="O328" s="6">
        <f ca="1">INT($O$18*(RAND()-0.5))</f>
        <v>266</v>
      </c>
      <c r="P328" s="6" t="s">
        <v>44</v>
      </c>
      <c r="Q328" s="6">
        <v>0</v>
      </c>
      <c r="R328" s="11" t="s">
        <v>44</v>
      </c>
      <c r="S328" s="11">
        <v>0</v>
      </c>
      <c r="T328" s="11" t="s">
        <v>44</v>
      </c>
      <c r="U328" s="11">
        <v>0</v>
      </c>
      <c r="AE328">
        <f t="shared" si="9"/>
        <v>0.4166666666666667</v>
      </c>
    </row>
    <row r="329" spans="12:31" ht="12.75">
      <c r="L329" s="6"/>
      <c r="M329" s="6">
        <f>+$N$2*O$10</f>
        <v>360</v>
      </c>
      <c r="N329" s="6">
        <v>330.726</v>
      </c>
      <c r="O329" s="6">
        <v>331.056</v>
      </c>
      <c r="P329" s="6">
        <v>899.199</v>
      </c>
      <c r="Q329" s="6">
        <v>899.199</v>
      </c>
      <c r="R329" s="11">
        <f>BlackScholes(1,0.0325,AE329,320,N329,0.3,0)</f>
        <v>30.130867494348312</v>
      </c>
      <c r="S329" s="11">
        <f>BlackScholes(1,0.0325,AE329,320,O329,0.3,0)</f>
        <v>30.34007709449251</v>
      </c>
      <c r="T329" s="11">
        <f>BlackScholes(2,0.0325,AE329,320,O329,0.3,0)</f>
        <v>15.836120580212862</v>
      </c>
      <c r="U329" s="11">
        <f>BlackScholes(2,0.0325,AE329,320,N329,0.3,0)</f>
        <v>15.95691098006863</v>
      </c>
      <c r="AE329">
        <f t="shared" si="9"/>
        <v>0.3333333333333333</v>
      </c>
    </row>
    <row r="330" spans="12:31" ht="12.75">
      <c r="L330" s="6"/>
      <c r="M330" s="6">
        <f>+$N$2*O$11</f>
        <v>405</v>
      </c>
      <c r="N330" s="6" t="s">
        <v>44</v>
      </c>
      <c r="O330" s="6">
        <f ca="1">INT($O$18*(RAND()-0.5))</f>
        <v>98</v>
      </c>
      <c r="P330" s="6" t="s">
        <v>44</v>
      </c>
      <c r="Q330" s="6">
        <v>0</v>
      </c>
      <c r="R330" s="11" t="s">
        <v>44</v>
      </c>
      <c r="S330" s="11">
        <v>0</v>
      </c>
      <c r="T330" s="11" t="s">
        <v>44</v>
      </c>
      <c r="U330" s="11">
        <v>0</v>
      </c>
      <c r="AE330">
        <f t="shared" si="9"/>
        <v>0.25</v>
      </c>
    </row>
    <row r="331" spans="12:31" ht="12.75">
      <c r="L331" s="6"/>
      <c r="M331" s="6">
        <f>+$N$2*O$12</f>
        <v>450</v>
      </c>
      <c r="N331" s="6">
        <v>302.702</v>
      </c>
      <c r="O331" s="6">
        <v>303.005</v>
      </c>
      <c r="P331" s="6">
        <v>899.839</v>
      </c>
      <c r="Q331" s="6">
        <v>899.839</v>
      </c>
      <c r="R331" s="11">
        <f>BlackScholes(1,0.0325,AE331,320,N331,0.3,0)</f>
        <v>8.628371522981283</v>
      </c>
      <c r="S331" s="11">
        <f>BlackScholes(1,0.0325,AE331,320,O331,0.3,0)</f>
        <v>8.739072784453972</v>
      </c>
      <c r="T331" s="11">
        <f>BlackScholes(2,0.0325,AE331,320,O331,0.3,0)</f>
        <v>24.005425430950414</v>
      </c>
      <c r="U331" s="11">
        <f>BlackScholes(2,0.0325,AE331,320,N331,0.3,0)</f>
        <v>24.19772416947771</v>
      </c>
      <c r="AE331">
        <f t="shared" si="9"/>
        <v>0.16666666666666666</v>
      </c>
    </row>
    <row r="332" spans="12:31" ht="12.75">
      <c r="L332" s="6"/>
      <c r="M332" s="6">
        <f>+$N$2*O$13</f>
        <v>495</v>
      </c>
      <c r="N332" s="6" t="s">
        <v>44</v>
      </c>
      <c r="O332" s="6">
        <f ca="1">INT($O$18*(RAND()-0.5))</f>
        <v>-458</v>
      </c>
      <c r="P332" s="6" t="s">
        <v>44</v>
      </c>
      <c r="Q332" s="6">
        <v>0</v>
      </c>
      <c r="R332" s="11" t="s">
        <v>44</v>
      </c>
      <c r="S332" s="11">
        <v>0</v>
      </c>
      <c r="T332" s="11" t="s">
        <v>44</v>
      </c>
      <c r="U332" s="11">
        <v>0</v>
      </c>
      <c r="AE332">
        <f t="shared" si="9"/>
        <v>0.08333333333333333</v>
      </c>
    </row>
    <row r="333" spans="12:31" ht="12.75">
      <c r="L333" s="6" t="s">
        <v>68</v>
      </c>
      <c r="M333" s="6">
        <f>+$N$2*O$2</f>
        <v>0</v>
      </c>
      <c r="N333" s="6">
        <v>346.826</v>
      </c>
      <c r="O333" s="6">
        <v>347.173</v>
      </c>
      <c r="P333" s="6">
        <v>892.896</v>
      </c>
      <c r="Q333" s="6">
        <v>892.896</v>
      </c>
      <c r="R333" s="11">
        <f>BlackScholes(1,0.0325,AE333,320,N333,0.3,0)</f>
        <v>60.39482063301759</v>
      </c>
      <c r="S333" s="11">
        <f>BlackScholes(1,0.0325,AE333,320,O333,0.3,0)</f>
        <v>60.63819574452678</v>
      </c>
      <c r="T333" s="11">
        <f>BlackScholes(2,0.0325,AE333,320,O333,0.3,0)</f>
        <v>23.232379690544718</v>
      </c>
      <c r="U333" s="11">
        <f>BlackScholes(2,0.0325,AE333,320,N333,0.3,0)</f>
        <v>23.336004579035517</v>
      </c>
      <c r="AE333">
        <f t="shared" si="9"/>
        <v>1</v>
      </c>
    </row>
    <row r="334" spans="12:31" ht="12.75">
      <c r="L334" s="6"/>
      <c r="M334" s="6">
        <f>+$N$2*O$3</f>
        <v>45</v>
      </c>
      <c r="N334" s="6" t="s">
        <v>44</v>
      </c>
      <c r="O334" s="6">
        <f ca="1">INT($O$18*(RAND()-0.5))</f>
        <v>381</v>
      </c>
      <c r="P334" s="6" t="s">
        <v>44</v>
      </c>
      <c r="Q334" s="6">
        <v>0</v>
      </c>
      <c r="R334" s="11" t="s">
        <v>44</v>
      </c>
      <c r="S334" s="11">
        <v>0</v>
      </c>
      <c r="T334" s="11" t="s">
        <v>44</v>
      </c>
      <c r="U334" s="11">
        <v>0</v>
      </c>
      <c r="AE334">
        <f t="shared" si="9"/>
        <v>0.9166666666666666</v>
      </c>
    </row>
    <row r="335" spans="12:31" ht="12.75">
      <c r="L335" s="6"/>
      <c r="M335" s="6">
        <f>+$N$2*O$4</f>
        <v>90</v>
      </c>
      <c r="N335" s="6">
        <v>349.643</v>
      </c>
      <c r="O335" s="6">
        <v>349.993</v>
      </c>
      <c r="P335" s="6">
        <v>893.452</v>
      </c>
      <c r="Q335" s="6">
        <v>893.452</v>
      </c>
      <c r="R335" s="11">
        <f>BlackScholes(1,0.0325,AE335,320,N335,0.3,0)</f>
        <v>58.23874028575089</v>
      </c>
      <c r="S335" s="11">
        <f>BlackScholes(1,0.0325,AE335,320,O335,0.3,0)</f>
        <v>58.48816751276763</v>
      </c>
      <c r="T335" s="11">
        <f>BlackScholes(2,0.0325,AE335,320,O335,0.3,0)</f>
        <v>19.944809582263858</v>
      </c>
      <c r="U335" s="11">
        <f>BlackScholes(2,0.0325,AE335,320,N335,0.3,0)</f>
        <v>20.045382355247156</v>
      </c>
      <c r="AE335">
        <f t="shared" si="9"/>
        <v>0.8333333333333334</v>
      </c>
    </row>
    <row r="336" spans="12:31" ht="12.75">
      <c r="L336" s="6"/>
      <c r="M336" s="6">
        <f>+$N$2*O$5</f>
        <v>135</v>
      </c>
      <c r="N336" s="6" t="s">
        <v>44</v>
      </c>
      <c r="O336" s="6">
        <f ca="1">INT($O$18*(RAND()-0.5))</f>
        <v>-25</v>
      </c>
      <c r="P336" s="6" t="s">
        <v>44</v>
      </c>
      <c r="Q336" s="6">
        <v>0</v>
      </c>
      <c r="R336" s="11" t="s">
        <v>44</v>
      </c>
      <c r="S336" s="11">
        <v>0</v>
      </c>
      <c r="T336" s="11" t="s">
        <v>44</v>
      </c>
      <c r="U336" s="11">
        <v>0</v>
      </c>
      <c r="AE336">
        <f t="shared" si="9"/>
        <v>0.75</v>
      </c>
    </row>
    <row r="337" spans="12:31" ht="12.75">
      <c r="L337" s="6"/>
      <c r="M337" s="6">
        <f>+$N$2*O$6</f>
        <v>180</v>
      </c>
      <c r="N337" s="6">
        <v>362.35</v>
      </c>
      <c r="O337" s="6">
        <v>362.713</v>
      </c>
      <c r="P337" s="6">
        <v>894.089</v>
      </c>
      <c r="Q337" s="6">
        <v>894.089</v>
      </c>
      <c r="R337" s="11">
        <f>BlackScholes(1,0.0325,AE337,320,N337,0.3,0)</f>
        <v>63.16381682421102</v>
      </c>
      <c r="S337" s="11">
        <f>BlackScholes(1,0.0325,AE337,320,O337,0.3,0)</f>
        <v>63.44127604912438</v>
      </c>
      <c r="T337" s="11">
        <f>BlackScholes(2,0.0325,AE337,320,O337,0.3,0)</f>
        <v>13.86951428345374</v>
      </c>
      <c r="U337" s="11">
        <f>BlackScholes(2,0.0325,AE337,320,N337,0.3,0)</f>
        <v>13.955055058540374</v>
      </c>
      <c r="AE337">
        <f t="shared" si="9"/>
        <v>0.6666666666666666</v>
      </c>
    </row>
    <row r="338" spans="12:31" ht="12.75">
      <c r="L338" s="6"/>
      <c r="M338" s="6">
        <f>+$N$2*O$7</f>
        <v>225</v>
      </c>
      <c r="N338" s="6" t="s">
        <v>44</v>
      </c>
      <c r="O338" s="6">
        <f ca="1">INT($O$18*(RAND()-0.5))</f>
        <v>-339</v>
      </c>
      <c r="P338" s="6" t="s">
        <v>44</v>
      </c>
      <c r="Q338" s="6">
        <v>0</v>
      </c>
      <c r="R338" s="11" t="s">
        <v>44</v>
      </c>
      <c r="S338" s="11">
        <v>0</v>
      </c>
      <c r="T338" s="11" t="s">
        <v>44</v>
      </c>
      <c r="U338" s="11">
        <v>0</v>
      </c>
      <c r="AE338">
        <f t="shared" si="9"/>
        <v>0.5833333333333334</v>
      </c>
    </row>
    <row r="339" spans="12:31" ht="12.75">
      <c r="L339" s="6"/>
      <c r="M339" s="6">
        <f>+$N$2*O$8</f>
        <v>270</v>
      </c>
      <c r="N339" s="6">
        <v>391.465</v>
      </c>
      <c r="O339" s="6">
        <v>391.857</v>
      </c>
      <c r="P339" s="6">
        <v>894.726</v>
      </c>
      <c r="Q339" s="6">
        <v>894.726</v>
      </c>
      <c r="R339" s="11">
        <f>BlackScholes(1,0.0325,AE339,320,N339,0.3,0)</f>
        <v>82.49597047180679</v>
      </c>
      <c r="S339" s="11">
        <f>BlackScholes(1,0.0325,AE339,320,O339,0.3,0)</f>
        <v>82.83774173512468</v>
      </c>
      <c r="T339" s="11">
        <f>BlackScholes(2,0.0325,AE339,320,O339,0.3,0)</f>
        <v>5.822763807664604</v>
      </c>
      <c r="U339" s="11">
        <f>BlackScholes(2,0.0325,AE339,320,N339,0.3,0)</f>
        <v>5.872992544346785</v>
      </c>
      <c r="AE339">
        <f t="shared" si="9"/>
        <v>0.5</v>
      </c>
    </row>
    <row r="340" spans="12:31" ht="12.75">
      <c r="L340" s="6"/>
      <c r="M340" s="6">
        <f>+$N$2*O$9</f>
        <v>315</v>
      </c>
      <c r="N340" s="6" t="s">
        <v>44</v>
      </c>
      <c r="O340" s="6">
        <f ca="1">INT($O$18*(RAND()-0.5))</f>
        <v>-286</v>
      </c>
      <c r="P340" s="6" t="s">
        <v>44</v>
      </c>
      <c r="Q340" s="6">
        <v>0</v>
      </c>
      <c r="R340" s="11" t="s">
        <v>44</v>
      </c>
      <c r="S340" s="11">
        <v>0</v>
      </c>
      <c r="T340" s="11" t="s">
        <v>44</v>
      </c>
      <c r="U340" s="11">
        <v>0</v>
      </c>
      <c r="AE340">
        <f t="shared" si="9"/>
        <v>0.4166666666666667</v>
      </c>
    </row>
    <row r="341" spans="12:31" ht="12.75">
      <c r="L341" s="6"/>
      <c r="M341" s="6">
        <f>+$N$2*O$10</f>
        <v>360</v>
      </c>
      <c r="N341" s="6">
        <v>383.052</v>
      </c>
      <c r="O341" s="6">
        <v>383.436</v>
      </c>
      <c r="P341" s="6">
        <v>895.364</v>
      </c>
      <c r="Q341" s="6">
        <v>895.364</v>
      </c>
      <c r="R341" s="11">
        <f>BlackScholes(1,0.0325,AE341,320,N341,0.3,0)</f>
        <v>70.62111066693653</v>
      </c>
      <c r="S341" s="11">
        <f>BlackScholes(1,0.0325,AE341,320,O341,0.3,0)</f>
        <v>70.96020378303697</v>
      </c>
      <c r="T341" s="11">
        <f>BlackScholes(2,0.0325,AE341,320,O341,0.3,0)</f>
        <v>4.076247268757305</v>
      </c>
      <c r="U341" s="11">
        <f>BlackScholes(2,0.0325,AE341,320,N341,0.3,0)</f>
        <v>4.121154152656832</v>
      </c>
      <c r="AE341">
        <f t="shared" si="9"/>
        <v>0.3333333333333333</v>
      </c>
    </row>
    <row r="342" spans="12:31" ht="12.75">
      <c r="L342" s="6"/>
      <c r="M342" s="6">
        <f>+$N$2*O$11</f>
        <v>405</v>
      </c>
      <c r="N342" s="6" t="s">
        <v>44</v>
      </c>
      <c r="O342" s="6">
        <f ca="1">INT($O$18*(RAND()-0.5))</f>
        <v>-463</v>
      </c>
      <c r="P342" s="6" t="s">
        <v>44</v>
      </c>
      <c r="Q342" s="6">
        <v>0</v>
      </c>
      <c r="R342" s="11" t="s">
        <v>44</v>
      </c>
      <c r="S342" s="11">
        <v>0</v>
      </c>
      <c r="T342" s="11" t="s">
        <v>44</v>
      </c>
      <c r="U342" s="11">
        <v>0</v>
      </c>
      <c r="AE342">
        <f aca="true" t="shared" si="10" ref="AE342:AE405">+($B$4-M342)/$B$4</f>
        <v>0.25</v>
      </c>
    </row>
    <row r="343" spans="12:31" ht="12.75">
      <c r="L343" s="6"/>
      <c r="M343" s="6">
        <f>+$N$2*O$12</f>
        <v>450</v>
      </c>
      <c r="N343" s="6">
        <v>390.968</v>
      </c>
      <c r="O343" s="6">
        <v>391.359</v>
      </c>
      <c r="P343" s="6">
        <v>896.002</v>
      </c>
      <c r="Q343" s="6">
        <v>896.002</v>
      </c>
      <c r="R343" s="11">
        <f>BlackScholes(1,0.0325,AE343,320,N343,0.3,0)</f>
        <v>73.52552262174379</v>
      </c>
      <c r="S343" s="11">
        <f>BlackScholes(1,0.0325,AE343,320,O343,0.3,0)</f>
        <v>73.90069046339612</v>
      </c>
      <c r="T343" s="11">
        <f>BlackScholes(2,0.0325,AE343,320,O343,0.3,0)</f>
        <v>0.8130431098925749</v>
      </c>
      <c r="U343" s="11">
        <f>BlackScholes(2,0.0325,AE343,320,N343,0.3,0)</f>
        <v>0.8288752682402083</v>
      </c>
      <c r="AE343">
        <f t="shared" si="10"/>
        <v>0.16666666666666666</v>
      </c>
    </row>
    <row r="344" spans="12:31" ht="12.75">
      <c r="L344" s="6"/>
      <c r="M344" s="6">
        <f>+$N$2*O$13</f>
        <v>495</v>
      </c>
      <c r="N344" s="6" t="s">
        <v>44</v>
      </c>
      <c r="O344" s="6">
        <f ca="1">INT($O$18*(RAND()-0.5))</f>
        <v>297</v>
      </c>
      <c r="P344" s="6" t="s">
        <v>44</v>
      </c>
      <c r="Q344" s="6">
        <v>0</v>
      </c>
      <c r="R344" s="11" t="s">
        <v>44</v>
      </c>
      <c r="S344" s="11">
        <v>0</v>
      </c>
      <c r="T344" s="11" t="s">
        <v>44</v>
      </c>
      <c r="U344" s="11">
        <v>0</v>
      </c>
      <c r="AE344">
        <f t="shared" si="10"/>
        <v>0.08333333333333333</v>
      </c>
    </row>
    <row r="345" spans="12:31" ht="12.75">
      <c r="L345" s="6"/>
      <c r="M345" s="6">
        <f>+$N$2*O$2</f>
        <v>0</v>
      </c>
      <c r="N345" s="6">
        <v>388.407</v>
      </c>
      <c r="O345" s="6">
        <v>388.796</v>
      </c>
      <c r="P345" s="6">
        <v>896.64</v>
      </c>
      <c r="Q345" s="6">
        <v>896.64</v>
      </c>
      <c r="R345" s="11">
        <f>BlackScholes(1,0.0325,AE345,320,N345,0.3,0)</f>
        <v>92.1046891274375</v>
      </c>
      <c r="S345" s="11">
        <f>BlackScholes(1,0.0325,AE345,320,O345,0.3,0)</f>
        <v>92.42268441468657</v>
      </c>
      <c r="T345" s="11">
        <f>BlackScholes(2,0.0325,AE345,320,O345,0.3,0)</f>
        <v>13.393868360704506</v>
      </c>
      <c r="U345" s="11">
        <f>BlackScholes(2,0.0325,AE345,320,N345,0.3,0)</f>
        <v>13.464873073455486</v>
      </c>
      <c r="AE345">
        <f t="shared" si="10"/>
        <v>1</v>
      </c>
    </row>
    <row r="346" spans="12:31" ht="12.75">
      <c r="L346" s="6"/>
      <c r="M346" s="6">
        <f>+$N$2*O$3</f>
        <v>45</v>
      </c>
      <c r="N346" s="6" t="s">
        <v>44</v>
      </c>
      <c r="O346" s="6">
        <f ca="1">INT($O$18*(RAND()-0.5))</f>
        <v>458</v>
      </c>
      <c r="P346" s="6" t="s">
        <v>44</v>
      </c>
      <c r="Q346" s="6">
        <v>0</v>
      </c>
      <c r="R346" s="11" t="s">
        <v>44</v>
      </c>
      <c r="S346" s="11">
        <v>0</v>
      </c>
      <c r="T346" s="11" t="s">
        <v>44</v>
      </c>
      <c r="U346" s="11">
        <v>0</v>
      </c>
      <c r="AE346">
        <f t="shared" si="10"/>
        <v>0.9166666666666666</v>
      </c>
    </row>
    <row r="347" spans="12:31" ht="12.75">
      <c r="L347" s="6"/>
      <c r="M347" s="6">
        <f>+$N$2*O$4</f>
        <v>90</v>
      </c>
      <c r="N347" s="6">
        <v>396.134</v>
      </c>
      <c r="O347" s="6">
        <v>396.53</v>
      </c>
      <c r="P347" s="6">
        <v>897.279</v>
      </c>
      <c r="Q347" s="6">
        <v>897.279</v>
      </c>
      <c r="R347" s="11">
        <f>BlackScholes(1,0.0325,AE347,320,N347,0.3,0)</f>
        <v>94.6796446499723</v>
      </c>
      <c r="S347" s="11">
        <f>BlackScholes(1,0.0325,AE347,320,O347,0.3,0)</f>
        <v>95.0144300431446</v>
      </c>
      <c r="T347" s="11">
        <f>BlackScholes(2,0.0325,AE347,320,O347,0.3,0)</f>
        <v>9.934072112640862</v>
      </c>
      <c r="U347" s="11">
        <f>BlackScholes(2,0.0325,AE347,320,N347,0.3,0)</f>
        <v>9.995286719468526</v>
      </c>
      <c r="AE347">
        <f t="shared" si="10"/>
        <v>0.8333333333333334</v>
      </c>
    </row>
    <row r="348" spans="12:31" ht="12.75">
      <c r="L348" s="6"/>
      <c r="M348" s="6">
        <f>+$N$2*O$5</f>
        <v>135</v>
      </c>
      <c r="N348" s="6" t="s">
        <v>44</v>
      </c>
      <c r="O348" s="6">
        <f ca="1">INT($O$18*(RAND()-0.5))</f>
        <v>-98</v>
      </c>
      <c r="P348" s="6" t="s">
        <v>44</v>
      </c>
      <c r="Q348" s="6">
        <v>0</v>
      </c>
      <c r="R348" s="11" t="s">
        <v>44</v>
      </c>
      <c r="S348" s="11">
        <v>0</v>
      </c>
      <c r="T348" s="11" t="s">
        <v>44</v>
      </c>
      <c r="U348" s="11">
        <v>0</v>
      </c>
      <c r="AE348">
        <f t="shared" si="10"/>
        <v>0.75</v>
      </c>
    </row>
    <row r="349" spans="12:31" ht="12.75">
      <c r="L349" s="6"/>
      <c r="M349" s="6">
        <f>+$N$2*O$6</f>
        <v>180</v>
      </c>
      <c r="N349" s="6">
        <v>395.712</v>
      </c>
      <c r="O349" s="6">
        <v>396.108</v>
      </c>
      <c r="P349" s="6">
        <v>897.918</v>
      </c>
      <c r="Q349" s="6">
        <v>897.918</v>
      </c>
      <c r="R349" s="11">
        <f>BlackScholes(1,0.0325,AE349,320,N349,0.3,0)</f>
        <v>90.34895131949986</v>
      </c>
      <c r="S349" s="11">
        <f>BlackScholes(1,0.0325,AE349,320,O349,0.3,0)</f>
        <v>90.68947765571033</v>
      </c>
      <c r="T349" s="11">
        <f>BlackScholes(2,0.0325,AE349,320,O349,0.3,0)</f>
        <v>7.7227158900396855</v>
      </c>
      <c r="U349" s="11">
        <f>BlackScholes(2,0.0325,AE349,320,N349,0.3,0)</f>
        <v>7.778189553829262</v>
      </c>
      <c r="AE349">
        <f t="shared" si="10"/>
        <v>0.6666666666666666</v>
      </c>
    </row>
    <row r="350" spans="12:31" ht="12.75">
      <c r="L350" s="6"/>
      <c r="M350" s="6">
        <f>+$N$2*O$7</f>
        <v>225</v>
      </c>
      <c r="N350" s="6" t="s">
        <v>44</v>
      </c>
      <c r="O350" s="6">
        <f ca="1">INT($O$18*(RAND()-0.5))</f>
        <v>183</v>
      </c>
      <c r="P350" s="6" t="s">
        <v>44</v>
      </c>
      <c r="Q350" s="6">
        <v>0</v>
      </c>
      <c r="R350" s="11" t="s">
        <v>44</v>
      </c>
      <c r="S350" s="11">
        <v>0</v>
      </c>
      <c r="T350" s="11" t="s">
        <v>44</v>
      </c>
      <c r="U350" s="11">
        <v>0</v>
      </c>
      <c r="AE350">
        <f t="shared" si="10"/>
        <v>0.5833333333333334</v>
      </c>
    </row>
    <row r="351" spans="12:31" ht="12.75">
      <c r="L351" s="6"/>
      <c r="M351" s="6">
        <f>+$N$2*O$8</f>
        <v>270</v>
      </c>
      <c r="N351" s="6">
        <v>382.959</v>
      </c>
      <c r="O351" s="6">
        <v>383.342</v>
      </c>
      <c r="P351" s="6">
        <v>898.558</v>
      </c>
      <c r="Q351" s="6">
        <v>898.558</v>
      </c>
      <c r="R351" s="11">
        <f>BlackScholes(1,0.0325,AE351,320,N351,0.3,0)</f>
        <v>75.17986298638513</v>
      </c>
      <c r="S351" s="11">
        <f>BlackScholes(1,0.0325,AE351,320,O351,0.3,0)</f>
        <v>75.50498810709347</v>
      </c>
      <c r="T351" s="11">
        <f>BlackScholes(2,0.0325,AE351,320,O351,0.3,0)</f>
        <v>7.005010179633461</v>
      </c>
      <c r="U351" s="11">
        <f>BlackScholes(2,0.0325,AE351,320,N351,0.3,0)</f>
        <v>7.062885058925085</v>
      </c>
      <c r="AE351">
        <f t="shared" si="10"/>
        <v>0.5</v>
      </c>
    </row>
    <row r="352" spans="12:31" ht="12.75">
      <c r="L352" s="6"/>
      <c r="M352" s="6">
        <f>+$N$2*O$9</f>
        <v>315</v>
      </c>
      <c r="N352" s="6" t="s">
        <v>44</v>
      </c>
      <c r="O352" s="6">
        <f ca="1">INT($O$18*(RAND()-0.5))</f>
        <v>121</v>
      </c>
      <c r="P352" s="6" t="s">
        <v>44</v>
      </c>
      <c r="Q352" s="6">
        <v>0</v>
      </c>
      <c r="R352" s="11" t="s">
        <v>44</v>
      </c>
      <c r="S352" s="11">
        <v>0</v>
      </c>
      <c r="T352" s="11" t="s">
        <v>44</v>
      </c>
      <c r="U352" s="11">
        <v>0</v>
      </c>
      <c r="AE352">
        <f t="shared" si="10"/>
        <v>0.4166666666666667</v>
      </c>
    </row>
    <row r="353" spans="12:31" ht="12.75">
      <c r="L353" s="6"/>
      <c r="M353" s="6">
        <f>+$N$2*O$10</f>
        <v>360</v>
      </c>
      <c r="N353" s="6">
        <v>390.544</v>
      </c>
      <c r="O353" s="6">
        <v>390.935</v>
      </c>
      <c r="P353" s="6">
        <v>899.199</v>
      </c>
      <c r="Q353" s="6">
        <v>899.199</v>
      </c>
      <c r="R353" s="11">
        <f>BlackScholes(1,0.0325,AE353,320,N353,0.3,0)</f>
        <v>77.31190286666894</v>
      </c>
      <c r="S353" s="11">
        <f>BlackScholes(1,0.0325,AE353,320,O353,0.3,0)</f>
        <v>77.66520305154854</v>
      </c>
      <c r="T353" s="11">
        <f>BlackScholes(2,0.0325,AE353,320,O353,0.3,0)</f>
        <v>3.282246537268855</v>
      </c>
      <c r="U353" s="11">
        <f>BlackScholes(2,0.0325,AE353,320,N353,0.3,0)</f>
        <v>3.3199463523892794</v>
      </c>
      <c r="AE353">
        <f t="shared" si="10"/>
        <v>0.3333333333333333</v>
      </c>
    </row>
    <row r="354" spans="12:31" ht="12.75">
      <c r="L354" s="6"/>
      <c r="M354" s="6">
        <f>+$N$2*O$11</f>
        <v>405</v>
      </c>
      <c r="N354" s="6" t="s">
        <v>44</v>
      </c>
      <c r="O354" s="6">
        <f ca="1">INT($O$18*(RAND()-0.5))</f>
        <v>313</v>
      </c>
      <c r="P354" s="6" t="s">
        <v>44</v>
      </c>
      <c r="Q354" s="6">
        <v>0</v>
      </c>
      <c r="R354" s="11" t="s">
        <v>44</v>
      </c>
      <c r="S354" s="11">
        <v>0</v>
      </c>
      <c r="T354" s="11" t="s">
        <v>44</v>
      </c>
      <c r="U354" s="11">
        <v>0</v>
      </c>
      <c r="AE354">
        <f t="shared" si="10"/>
        <v>0.25</v>
      </c>
    </row>
    <row r="355" spans="12:31" ht="12.75">
      <c r="L355" s="6"/>
      <c r="M355" s="6">
        <f>+$N$2*O$12</f>
        <v>450</v>
      </c>
      <c r="N355" s="6">
        <v>380.143</v>
      </c>
      <c r="O355" s="6">
        <v>380.523</v>
      </c>
      <c r="P355" s="6">
        <v>899.839</v>
      </c>
      <c r="Q355" s="6">
        <v>899.839</v>
      </c>
      <c r="R355" s="11">
        <f>BlackScholes(1,0.0325,AE355,320,N355,0.3,0)</f>
        <v>63.266271121490774</v>
      </c>
      <c r="S355" s="11">
        <f>BlackScholes(1,0.0325,AE355,320,O355,0.3,0)</f>
        <v>63.62165096888332</v>
      </c>
      <c r="T355" s="11">
        <f>BlackScholes(2,0.0325,AE355,320,O355,0.3,0)</f>
        <v>1.3700036153797384</v>
      </c>
      <c r="U355" s="11">
        <f>BlackScholes(2,0.0325,AE355,320,N355,0.3,0)</f>
        <v>1.3946237679872513</v>
      </c>
      <c r="AE355">
        <f t="shared" si="10"/>
        <v>0.16666666666666666</v>
      </c>
    </row>
    <row r="356" spans="12:31" ht="12.75">
      <c r="L356" s="6"/>
      <c r="M356" s="6">
        <f>+$N$2*O$13</f>
        <v>495</v>
      </c>
      <c r="N356" s="6" t="s">
        <v>44</v>
      </c>
      <c r="O356" s="6">
        <f ca="1">INT($O$18*(RAND()-0.5))</f>
        <v>-147</v>
      </c>
      <c r="P356" s="6" t="s">
        <v>44</v>
      </c>
      <c r="Q356" s="6">
        <v>0</v>
      </c>
      <c r="R356" s="11" t="s">
        <v>44</v>
      </c>
      <c r="S356" s="11">
        <v>0</v>
      </c>
      <c r="T356" s="11" t="s">
        <v>44</v>
      </c>
      <c r="U356" s="11">
        <v>0</v>
      </c>
      <c r="AE356">
        <f t="shared" si="10"/>
        <v>0.08333333333333333</v>
      </c>
    </row>
    <row r="357" spans="12:31" ht="12.75">
      <c r="L357" s="6" t="s">
        <v>70</v>
      </c>
      <c r="M357" s="6">
        <f>+$N$2*O$2</f>
        <v>0</v>
      </c>
      <c r="N357" s="6">
        <v>346.826</v>
      </c>
      <c r="O357" s="6">
        <v>347.173</v>
      </c>
      <c r="P357" s="6">
        <v>892.896</v>
      </c>
      <c r="Q357" s="6">
        <v>892.896</v>
      </c>
      <c r="R357" s="11">
        <f>BlackScholes(1,0.0325,AE357,320,N357,0.3,0)</f>
        <v>60.39482063301759</v>
      </c>
      <c r="S357" s="11">
        <f>BlackScholes(1,0.0325,AE357,320,O357,0.3,0)</f>
        <v>60.63819574452678</v>
      </c>
      <c r="T357" s="11">
        <f>BlackScholes(2,0.0325,AE357,320,O357,0.3,0)</f>
        <v>23.232379690544718</v>
      </c>
      <c r="U357" s="11">
        <f>BlackScholes(2,0.0325,AE357,320,N357,0.3,0)</f>
        <v>23.336004579035517</v>
      </c>
      <c r="AE357">
        <f t="shared" si="10"/>
        <v>1</v>
      </c>
    </row>
    <row r="358" spans="12:31" ht="12.75">
      <c r="L358" s="6"/>
      <c r="M358" s="6">
        <f>+$N$2*O$3</f>
        <v>45</v>
      </c>
      <c r="N358" s="6" t="s">
        <v>44</v>
      </c>
      <c r="O358" s="6">
        <f ca="1">INT($O$18*(RAND()-0.5))</f>
        <v>146</v>
      </c>
      <c r="P358" s="6" t="s">
        <v>44</v>
      </c>
      <c r="Q358" s="6">
        <v>0</v>
      </c>
      <c r="R358" s="11" t="s">
        <v>44</v>
      </c>
      <c r="S358" s="11">
        <v>0</v>
      </c>
      <c r="T358" s="11" t="s">
        <v>44</v>
      </c>
      <c r="U358" s="11">
        <v>0</v>
      </c>
      <c r="AE358">
        <f t="shared" si="10"/>
        <v>0.9166666666666666</v>
      </c>
    </row>
    <row r="359" spans="12:31" ht="12.75">
      <c r="L359" s="6"/>
      <c r="M359" s="6">
        <f>+$N$2*O$4</f>
        <v>90</v>
      </c>
      <c r="N359" s="6">
        <v>334.212</v>
      </c>
      <c r="O359" s="6">
        <v>334.547</v>
      </c>
      <c r="P359" s="6">
        <v>893.452</v>
      </c>
      <c r="Q359" s="6">
        <v>893.452</v>
      </c>
      <c r="R359" s="11">
        <f>BlackScholes(1,0.0325,AE359,320,N359,0.3,0)</f>
        <v>47.69449733463133</v>
      </c>
      <c r="S359" s="11">
        <f>BlackScholes(1,0.0325,AE359,320,O359,0.3,0)</f>
        <v>47.91361065677433</v>
      </c>
      <c r="T359" s="11">
        <f>BlackScholes(2,0.0325,AE359,320,O359,0.3,0)</f>
        <v>24.816252726270555</v>
      </c>
      <c r="U359" s="11">
        <f>BlackScholes(2,0.0325,AE359,320,N359,0.3,0)</f>
        <v>24.932139404127565</v>
      </c>
      <c r="AE359">
        <f t="shared" si="10"/>
        <v>0.8333333333333334</v>
      </c>
    </row>
    <row r="360" spans="12:31" ht="12.75">
      <c r="L360" s="6"/>
      <c r="M360" s="6">
        <f>+$N$2*O$5</f>
        <v>135</v>
      </c>
      <c r="N360" s="6" t="s">
        <v>44</v>
      </c>
      <c r="O360" s="6">
        <f ca="1">INT($O$18*(RAND()-0.5))</f>
        <v>356</v>
      </c>
      <c r="P360" s="6" t="s">
        <v>44</v>
      </c>
      <c r="Q360" s="6">
        <v>0</v>
      </c>
      <c r="R360" s="11" t="s">
        <v>44</v>
      </c>
      <c r="S360" s="11">
        <v>0</v>
      </c>
      <c r="T360" s="11" t="s">
        <v>44</v>
      </c>
      <c r="U360" s="11">
        <v>0</v>
      </c>
      <c r="AE360">
        <f t="shared" si="10"/>
        <v>0.75</v>
      </c>
    </row>
    <row r="361" spans="12:31" ht="12.75">
      <c r="L361" s="6"/>
      <c r="M361" s="6">
        <f>+$N$2*O$6</f>
        <v>180</v>
      </c>
      <c r="N361" s="6">
        <v>364.335</v>
      </c>
      <c r="O361" s="6">
        <v>364.7</v>
      </c>
      <c r="P361" s="6">
        <v>894.089</v>
      </c>
      <c r="Q361" s="6">
        <v>894.089</v>
      </c>
      <c r="R361" s="11">
        <f>BlackScholes(1,0.0325,AE361,320,N361,0.3,0)</f>
        <v>64.68659523519389</v>
      </c>
      <c r="S361" s="11">
        <f>BlackScholes(1,0.0325,AE361,320,O361,0.3,0)</f>
        <v>64.96806830235182</v>
      </c>
      <c r="T361" s="11">
        <f>BlackScholes(2,0.0325,AE361,320,O361,0.3,0)</f>
        <v>13.409306536681234</v>
      </c>
      <c r="U361" s="11">
        <f>BlackScholes(2,0.0325,AE361,320,N361,0.3,0)</f>
        <v>13.492833469523266</v>
      </c>
      <c r="AE361">
        <f t="shared" si="10"/>
        <v>0.6666666666666666</v>
      </c>
    </row>
    <row r="362" spans="12:31" ht="12.75">
      <c r="L362" s="6"/>
      <c r="M362" s="6">
        <f>+$N$2*O$7</f>
        <v>225</v>
      </c>
      <c r="N362" s="6" t="s">
        <v>44</v>
      </c>
      <c r="O362" s="6">
        <f ca="1">INT($O$18*(RAND()-0.5))</f>
        <v>-520</v>
      </c>
      <c r="P362" s="6" t="s">
        <v>44</v>
      </c>
      <c r="Q362" s="6">
        <v>0</v>
      </c>
      <c r="R362" s="11" t="s">
        <v>44</v>
      </c>
      <c r="S362" s="11">
        <v>0</v>
      </c>
      <c r="T362" s="11" t="s">
        <v>44</v>
      </c>
      <c r="U362" s="11">
        <v>0</v>
      </c>
      <c r="AE362">
        <f t="shared" si="10"/>
        <v>0.5833333333333334</v>
      </c>
    </row>
    <row r="363" spans="12:31" ht="12.75">
      <c r="L363" s="6"/>
      <c r="M363" s="6">
        <f>+$N$2*O$8</f>
        <v>270</v>
      </c>
      <c r="N363" s="6">
        <v>349.713</v>
      </c>
      <c r="O363" s="6">
        <v>350.063</v>
      </c>
      <c r="P363" s="6">
        <v>894.726</v>
      </c>
      <c r="Q363" s="6">
        <v>894.726</v>
      </c>
      <c r="R363" s="11">
        <f>BlackScholes(1,0.0325,AE363,320,N363,0.3,0)</f>
        <v>48.859145988377946</v>
      </c>
      <c r="S363" s="11">
        <f>BlackScholes(1,0.0325,AE363,320,O363,0.3,0)</f>
        <v>49.11357526294098</v>
      </c>
      <c r="T363" s="11">
        <f>BlackScholes(2,0.0325,AE363,320,O363,0.3,0)</f>
        <v>13.892597335480962</v>
      </c>
      <c r="U363" s="11">
        <f>BlackScholes(2,0.0325,AE363,320,N363,0.3,0)</f>
        <v>13.988168060917904</v>
      </c>
      <c r="AE363">
        <f t="shared" si="10"/>
        <v>0.5</v>
      </c>
    </row>
    <row r="364" spans="12:31" ht="12.75">
      <c r="L364" s="6"/>
      <c r="M364" s="6">
        <f>+$N$2*O$9</f>
        <v>315</v>
      </c>
      <c r="N364" s="6" t="s">
        <v>44</v>
      </c>
      <c r="O364" s="6">
        <f ca="1">INT($O$18*(RAND()-0.5))</f>
        <v>314</v>
      </c>
      <c r="P364" s="6" t="s">
        <v>44</v>
      </c>
      <c r="Q364" s="6">
        <v>0</v>
      </c>
      <c r="R364" s="11" t="s">
        <v>44</v>
      </c>
      <c r="S364" s="11">
        <v>0</v>
      </c>
      <c r="T364" s="11" t="s">
        <v>44</v>
      </c>
      <c r="U364" s="11">
        <v>0</v>
      </c>
      <c r="AE364">
        <f t="shared" si="10"/>
        <v>0.4166666666666667</v>
      </c>
    </row>
    <row r="365" spans="12:31" ht="12.75">
      <c r="L365" s="6"/>
      <c r="M365" s="6">
        <f>+$N$2*O$10</f>
        <v>360</v>
      </c>
      <c r="N365" s="6">
        <v>363.743</v>
      </c>
      <c r="O365" s="6">
        <v>364.107</v>
      </c>
      <c r="P365" s="6">
        <v>895.364</v>
      </c>
      <c r="Q365" s="6">
        <v>895.364</v>
      </c>
      <c r="R365" s="11">
        <f>BlackScholes(1,0.0325,AE365,320,N365,0.3,0)</f>
        <v>54.21208359825403</v>
      </c>
      <c r="S365" s="11">
        <f>BlackScholes(1,0.0325,AE365,320,O365,0.3,0)</f>
        <v>54.50828438933457</v>
      </c>
      <c r="T365" s="11">
        <f>BlackScholes(2,0.0325,AE365,320,O365,0.3,0)</f>
        <v>6.953327875054843</v>
      </c>
      <c r="U365" s="11">
        <f>BlackScholes(2,0.0325,AE365,320,N365,0.3,0)</f>
        <v>7.021127083974401</v>
      </c>
      <c r="AE365">
        <f t="shared" si="10"/>
        <v>0.3333333333333333</v>
      </c>
    </row>
    <row r="366" spans="12:31" ht="12.75">
      <c r="L366" s="6"/>
      <c r="M366" s="6">
        <f>+$N$2*O$11</f>
        <v>405</v>
      </c>
      <c r="N366" s="6" t="s">
        <v>44</v>
      </c>
      <c r="O366" s="6">
        <f ca="1">INT($O$18*(RAND()-0.5))</f>
        <v>-483</v>
      </c>
      <c r="P366" s="6" t="s">
        <v>44</v>
      </c>
      <c r="Q366" s="6">
        <v>0</v>
      </c>
      <c r="R366" s="11" t="s">
        <v>44</v>
      </c>
      <c r="S366" s="11">
        <v>0</v>
      </c>
      <c r="T366" s="11" t="s">
        <v>44</v>
      </c>
      <c r="U366" s="11">
        <v>0</v>
      </c>
      <c r="AE366">
        <f t="shared" si="10"/>
        <v>0.25</v>
      </c>
    </row>
    <row r="367" spans="12:31" ht="12.75">
      <c r="L367" s="6"/>
      <c r="M367" s="6">
        <f>+$N$2*O$12</f>
        <v>450</v>
      </c>
      <c r="N367" s="6">
        <v>364.76</v>
      </c>
      <c r="O367" s="6">
        <v>365.125</v>
      </c>
      <c r="P367" s="6">
        <v>896.002</v>
      </c>
      <c r="Q367" s="6">
        <v>896.002</v>
      </c>
      <c r="R367" s="11">
        <f>BlackScholes(1,0.0325,AE367,320,N367,0.3,0)</f>
        <v>49.27495351776705</v>
      </c>
      <c r="S367" s="11">
        <f>BlackScholes(1,0.0325,AE367,320,O367,0.3,0)</f>
        <v>49.59640847908576</v>
      </c>
      <c r="T367" s="11">
        <f>BlackScholes(2,0.0325,AE367,320,O367,0.3,0)</f>
        <v>2.7427611255821693</v>
      </c>
      <c r="U367" s="11">
        <f>BlackScholes(2,0.0325,AE367,320,N367,0.3,0)</f>
        <v>2.7863061642634745</v>
      </c>
      <c r="AE367">
        <f t="shared" si="10"/>
        <v>0.16666666666666666</v>
      </c>
    </row>
    <row r="368" spans="12:31" ht="12.75">
      <c r="L368" s="6"/>
      <c r="M368" s="6">
        <f>+$N$2*O$13</f>
        <v>495</v>
      </c>
      <c r="N368" s="6" t="s">
        <v>44</v>
      </c>
      <c r="O368" s="6">
        <f ca="1">INT($O$18*(RAND()-0.5))</f>
        <v>-11</v>
      </c>
      <c r="P368" s="6" t="s">
        <v>44</v>
      </c>
      <c r="Q368" s="6">
        <v>0</v>
      </c>
      <c r="R368" s="11" t="s">
        <v>44</v>
      </c>
      <c r="S368" s="11">
        <v>0</v>
      </c>
      <c r="T368" s="11" t="s">
        <v>44</v>
      </c>
      <c r="U368" s="11">
        <v>0</v>
      </c>
      <c r="AE368">
        <f t="shared" si="10"/>
        <v>0.08333333333333333</v>
      </c>
    </row>
    <row r="369" spans="12:31" ht="12.75">
      <c r="L369" s="6"/>
      <c r="M369" s="6">
        <f>+$N$2*O$2</f>
        <v>0</v>
      </c>
      <c r="N369" s="6">
        <v>339.824</v>
      </c>
      <c r="O369" s="6">
        <v>340.164</v>
      </c>
      <c r="P369" s="6">
        <v>896.64</v>
      </c>
      <c r="Q369" s="6">
        <v>896.64</v>
      </c>
      <c r="R369" s="11">
        <f>BlackScholes(1,0.0325,AE369,320,N369,0.3,0)</f>
        <v>55.57121408589289</v>
      </c>
      <c r="S369" s="11">
        <f>BlackScholes(1,0.0325,AE369,320,O369,0.3,0)</f>
        <v>55.80152033341473</v>
      </c>
      <c r="T369" s="11">
        <f>BlackScholes(2,0.0325,AE369,320,O369,0.3,0)</f>
        <v>25.40470427943269</v>
      </c>
      <c r="U369" s="11">
        <f>BlackScholes(2,0.0325,AE369,320,N369,0.3,0)</f>
        <v>25.514398031910815</v>
      </c>
      <c r="AE369">
        <f t="shared" si="10"/>
        <v>1</v>
      </c>
    </row>
    <row r="370" spans="12:31" ht="12.75">
      <c r="L370" s="6"/>
      <c r="M370" s="6">
        <f>+$N$2*O$3</f>
        <v>45</v>
      </c>
      <c r="N370" s="6" t="s">
        <v>44</v>
      </c>
      <c r="O370" s="6">
        <f ca="1">INT($O$18*(RAND()-0.5))</f>
        <v>344</v>
      </c>
      <c r="P370" s="6" t="s">
        <v>44</v>
      </c>
      <c r="Q370" s="6">
        <v>0</v>
      </c>
      <c r="R370" s="11" t="s">
        <v>44</v>
      </c>
      <c r="S370" s="11">
        <v>0</v>
      </c>
      <c r="T370" s="11" t="s">
        <v>44</v>
      </c>
      <c r="U370" s="11">
        <v>0</v>
      </c>
      <c r="AE370">
        <f t="shared" si="10"/>
        <v>0.9166666666666666</v>
      </c>
    </row>
    <row r="371" spans="12:31" ht="12.75">
      <c r="L371" s="6"/>
      <c r="M371" s="6">
        <f>+$N$2*O$4</f>
        <v>90</v>
      </c>
      <c r="N371" s="6">
        <v>347.893</v>
      </c>
      <c r="O371" s="6">
        <v>348.241</v>
      </c>
      <c r="P371" s="6">
        <v>897.279</v>
      </c>
      <c r="Q371" s="6">
        <v>897.279</v>
      </c>
      <c r="R371" s="11">
        <f>BlackScholes(1,0.0325,AE371,320,N371,0.3,0)</f>
        <v>56.998177293198964</v>
      </c>
      <c r="S371" s="11">
        <f>BlackScholes(1,0.0325,AE371,320,O371,0.3,0)</f>
        <v>57.2439950357816</v>
      </c>
      <c r="T371" s="11">
        <f>BlackScholes(2,0.0325,AE371,320,O371,0.3,0)</f>
        <v>20.45263710527785</v>
      </c>
      <c r="U371" s="11">
        <f>BlackScholes(2,0.0325,AE371,320,N371,0.3,0)</f>
        <v>20.55481936269524</v>
      </c>
      <c r="AE371">
        <f t="shared" si="10"/>
        <v>0.8333333333333334</v>
      </c>
    </row>
    <row r="372" spans="12:31" ht="12.75">
      <c r="L372" s="6"/>
      <c r="M372" s="6">
        <f>+$N$2*O$5</f>
        <v>135</v>
      </c>
      <c r="N372" s="6" t="s">
        <v>44</v>
      </c>
      <c r="O372" s="6">
        <f ca="1">INT($O$18*(RAND()-0.5))</f>
        <v>83</v>
      </c>
      <c r="P372" s="6" t="s">
        <v>44</v>
      </c>
      <c r="Q372" s="6">
        <v>0</v>
      </c>
      <c r="R372" s="11" t="s">
        <v>44</v>
      </c>
      <c r="S372" s="11">
        <v>0</v>
      </c>
      <c r="T372" s="11" t="s">
        <v>44</v>
      </c>
      <c r="U372" s="11">
        <v>0</v>
      </c>
      <c r="AE372">
        <f t="shared" si="10"/>
        <v>0.75</v>
      </c>
    </row>
    <row r="373" spans="12:31" ht="12.75">
      <c r="L373" s="6"/>
      <c r="M373" s="6">
        <f>+$N$2*O$6</f>
        <v>180</v>
      </c>
      <c r="N373" s="6">
        <v>333.068</v>
      </c>
      <c r="O373" s="6">
        <v>333.401</v>
      </c>
      <c r="P373" s="6">
        <v>897.918</v>
      </c>
      <c r="Q373" s="6">
        <v>897.918</v>
      </c>
      <c r="R373" s="11">
        <f>BlackScholes(1,0.0325,AE373,320,N373,0.3,0)</f>
        <v>42.447169292380906</v>
      </c>
      <c r="S373" s="11">
        <f>BlackScholes(1,0.0325,AE373,320,O373,0.3,0)</f>
        <v>42.66251423363492</v>
      </c>
      <c r="T373" s="11">
        <f>BlackScholes(2,0.0325,AE373,320,O373,0.3,0)</f>
        <v>22.402752467964266</v>
      </c>
      <c r="U373" s="11">
        <f>BlackScholes(2,0.0325,AE373,320,N373,0.3,0)</f>
        <v>22.52040752671029</v>
      </c>
      <c r="AE373">
        <f t="shared" si="10"/>
        <v>0.6666666666666666</v>
      </c>
    </row>
    <row r="374" spans="12:31" ht="12.75">
      <c r="L374" s="6"/>
      <c r="M374" s="6">
        <f>+$N$2*O$7</f>
        <v>225</v>
      </c>
      <c r="N374" s="6" t="s">
        <v>44</v>
      </c>
      <c r="O374" s="6">
        <f ca="1">INT($O$18*(RAND()-0.5))</f>
        <v>396</v>
      </c>
      <c r="P374" s="6" t="s">
        <v>44</v>
      </c>
      <c r="Q374" s="6">
        <v>0</v>
      </c>
      <c r="R374" s="11" t="s">
        <v>44</v>
      </c>
      <c r="S374" s="11">
        <v>0</v>
      </c>
      <c r="T374" s="11" t="s">
        <v>44</v>
      </c>
      <c r="U374" s="11">
        <v>0</v>
      </c>
      <c r="AE374">
        <f t="shared" si="10"/>
        <v>0.5833333333333334</v>
      </c>
    </row>
    <row r="375" spans="12:31" ht="12.75">
      <c r="L375" s="6"/>
      <c r="M375" s="6">
        <f>+$N$2*O$8</f>
        <v>270</v>
      </c>
      <c r="N375" s="6">
        <v>322.121</v>
      </c>
      <c r="O375" s="6">
        <v>322.443</v>
      </c>
      <c r="P375" s="6">
        <v>898.558</v>
      </c>
      <c r="Q375" s="6">
        <v>898.558</v>
      </c>
      <c r="R375" s="11">
        <f>BlackScholes(1,0.0325,AE375,320,N375,0.3,0)</f>
        <v>30.697336661998314</v>
      </c>
      <c r="S375" s="11">
        <f>BlackScholes(1,0.0325,AE375,320,O375,0.3,0)</f>
        <v>30.88588515800637</v>
      </c>
      <c r="T375" s="11">
        <f>BlackScholes(2,0.0325,AE375,320,O375,0.3,0)</f>
        <v>23.284907230546363</v>
      </c>
      <c r="U375" s="11">
        <f>BlackScholes(2,0.0325,AE375,320,N375,0.3,0)</f>
        <v>23.41835873453831</v>
      </c>
      <c r="AE375">
        <f t="shared" si="10"/>
        <v>0.5</v>
      </c>
    </row>
    <row r="376" spans="12:31" ht="12.75">
      <c r="L376" s="6"/>
      <c r="M376" s="6">
        <f>+$N$2*O$9</f>
        <v>315</v>
      </c>
      <c r="N376" s="6" t="s">
        <v>44</v>
      </c>
      <c r="O376" s="6">
        <f ca="1">INT($O$18*(RAND()-0.5))</f>
        <v>-407</v>
      </c>
      <c r="P376" s="6" t="s">
        <v>44</v>
      </c>
      <c r="Q376" s="6">
        <v>0</v>
      </c>
      <c r="R376" s="11" t="s">
        <v>44</v>
      </c>
      <c r="S376" s="11">
        <v>0</v>
      </c>
      <c r="T376" s="11" t="s">
        <v>44</v>
      </c>
      <c r="U376" s="11">
        <v>0</v>
      </c>
      <c r="AE376">
        <f t="shared" si="10"/>
        <v>0.4166666666666667</v>
      </c>
    </row>
    <row r="377" spans="12:31" ht="12.75">
      <c r="L377" s="6"/>
      <c r="M377" s="6">
        <f>+$N$2*O$10</f>
        <v>360</v>
      </c>
      <c r="N377" s="6">
        <v>316.067</v>
      </c>
      <c r="O377" s="6">
        <v>316.383</v>
      </c>
      <c r="P377" s="6">
        <v>899.199</v>
      </c>
      <c r="Q377" s="6">
        <v>899.199</v>
      </c>
      <c r="R377" s="11">
        <f>BlackScholes(1,0.0325,AE377,320,N377,0.3,0)</f>
        <v>21.58068896963481</v>
      </c>
      <c r="S377" s="11">
        <f>BlackScholes(1,0.0325,AE377,320,O377,0.3,0)</f>
        <v>21.748839861059423</v>
      </c>
      <c r="T377" s="11">
        <f>BlackScholes(2,0.0325,AE377,320,O377,0.3,0)</f>
        <v>21.917883346779774</v>
      </c>
      <c r="U377" s="11">
        <f>BlackScholes(2,0.0325,AE377,320,N377,0.3,0)</f>
        <v>22.065732455355135</v>
      </c>
      <c r="AE377">
        <f t="shared" si="10"/>
        <v>0.3333333333333333</v>
      </c>
    </row>
    <row r="378" spans="12:31" ht="12.75">
      <c r="L378" s="6"/>
      <c r="M378" s="6">
        <f>+$N$2*O$11</f>
        <v>405</v>
      </c>
      <c r="N378" s="6" t="s">
        <v>44</v>
      </c>
      <c r="O378" s="6">
        <f ca="1">INT($O$18*(RAND()-0.5))</f>
        <v>-232</v>
      </c>
      <c r="P378" s="6" t="s">
        <v>44</v>
      </c>
      <c r="Q378" s="6">
        <v>0</v>
      </c>
      <c r="R378" s="11" t="s">
        <v>44</v>
      </c>
      <c r="S378" s="11">
        <v>0</v>
      </c>
      <c r="T378" s="11" t="s">
        <v>44</v>
      </c>
      <c r="U378" s="11">
        <v>0</v>
      </c>
      <c r="AE378">
        <f t="shared" si="10"/>
        <v>0.25</v>
      </c>
    </row>
    <row r="379" spans="12:31" ht="12.75">
      <c r="L379" s="6"/>
      <c r="M379" s="6">
        <f>+$N$2*O$12</f>
        <v>450</v>
      </c>
      <c r="N379" s="6">
        <v>303.867</v>
      </c>
      <c r="O379" s="6">
        <v>304.171</v>
      </c>
      <c r="P379" s="6">
        <v>899.839</v>
      </c>
      <c r="Q379" s="6">
        <v>899.839</v>
      </c>
      <c r="R379" s="11">
        <f>BlackScholes(1,0.0325,AE379,320,N379,0.3,0)</f>
        <v>9.059104443571007</v>
      </c>
      <c r="S379" s="11">
        <f>BlackScholes(1,0.0325,AE379,320,O379,0.3,0)</f>
        <v>9.173774259012534</v>
      </c>
      <c r="T379" s="11">
        <f>BlackScholes(2,0.0325,AE379,320,O379,0.3,0)</f>
        <v>23.274126905508968</v>
      </c>
      <c r="U379" s="11">
        <f>BlackScholes(2,0.0325,AE379,320,N379,0.3,0)</f>
        <v>23.463457090067415</v>
      </c>
      <c r="AE379">
        <f t="shared" si="10"/>
        <v>0.16666666666666666</v>
      </c>
    </row>
    <row r="380" spans="12:31" ht="12.75">
      <c r="L380" s="6"/>
      <c r="M380" s="6">
        <f>+$N$2*O$13</f>
        <v>495</v>
      </c>
      <c r="N380" s="6" t="s">
        <v>44</v>
      </c>
      <c r="O380" s="6">
        <f ca="1">INT($O$18*(RAND()-0.5))</f>
        <v>-356</v>
      </c>
      <c r="P380" s="6" t="s">
        <v>44</v>
      </c>
      <c r="Q380" s="6">
        <v>0</v>
      </c>
      <c r="R380" s="11" t="s">
        <v>44</v>
      </c>
      <c r="S380" s="11">
        <v>0</v>
      </c>
      <c r="T380" s="11" t="s">
        <v>44</v>
      </c>
      <c r="U380" s="11">
        <v>0</v>
      </c>
      <c r="AE380">
        <f t="shared" si="10"/>
        <v>0.08333333333333333</v>
      </c>
    </row>
    <row r="381" spans="12:31" ht="12.75">
      <c r="L381" s="6" t="s">
        <v>72</v>
      </c>
      <c r="M381" s="6">
        <f>+$N$2*O$2</f>
        <v>0</v>
      </c>
      <c r="N381" s="6">
        <v>346.826</v>
      </c>
      <c r="O381" s="6">
        <v>347.173</v>
      </c>
      <c r="P381" s="6">
        <v>892.896</v>
      </c>
      <c r="Q381" s="6">
        <v>892.896</v>
      </c>
      <c r="R381" s="11">
        <f>BlackScholes(1,0.0325,AE381,320,N381,0.3,0)</f>
        <v>60.39482063301759</v>
      </c>
      <c r="S381" s="11">
        <f>BlackScholes(1,0.0325,AE381,320,O381,0.3,0)</f>
        <v>60.63819574452678</v>
      </c>
      <c r="T381" s="11">
        <f>BlackScholes(2,0.0325,AE381,320,O381,0.3,0)</f>
        <v>23.232379690544718</v>
      </c>
      <c r="U381" s="11">
        <f>BlackScholes(2,0.0325,AE381,320,N381,0.3,0)</f>
        <v>23.336004579035517</v>
      </c>
      <c r="AE381">
        <f t="shared" si="10"/>
        <v>1</v>
      </c>
    </row>
    <row r="382" spans="12:31" ht="12.75">
      <c r="L382" s="6"/>
      <c r="M382" s="6">
        <f>+$N$2*O$3</f>
        <v>45</v>
      </c>
      <c r="N382" s="6" t="s">
        <v>44</v>
      </c>
      <c r="O382" s="6">
        <f ca="1">INT($O$18*(RAND()-0.5))</f>
        <v>433</v>
      </c>
      <c r="P382" s="6" t="s">
        <v>44</v>
      </c>
      <c r="Q382" s="6">
        <v>0</v>
      </c>
      <c r="R382" s="11" t="s">
        <v>44</v>
      </c>
      <c r="S382" s="11">
        <v>0</v>
      </c>
      <c r="T382" s="11" t="s">
        <v>44</v>
      </c>
      <c r="U382" s="11">
        <v>0</v>
      </c>
      <c r="AE382">
        <f t="shared" si="10"/>
        <v>0.9166666666666666</v>
      </c>
    </row>
    <row r="383" spans="12:31" ht="12.75">
      <c r="L383" s="6"/>
      <c r="M383" s="6">
        <f>+$N$2*O$4</f>
        <v>90</v>
      </c>
      <c r="N383" s="6">
        <v>350.473</v>
      </c>
      <c r="O383" s="6">
        <v>350.824</v>
      </c>
      <c r="P383" s="6">
        <v>893.452</v>
      </c>
      <c r="Q383" s="6">
        <v>893.452</v>
      </c>
      <c r="R383" s="11">
        <f>BlackScholes(1,0.0325,AE383,320,N383,0.3,0)</f>
        <v>58.830946410182</v>
      </c>
      <c r="S383" s="11">
        <f>BlackScholes(1,0.0325,AE383,320,O383,0.3,0)</f>
        <v>59.08211951369065</v>
      </c>
      <c r="T383" s="11">
        <f>BlackScholes(2,0.0325,AE383,320,O383,0.3,0)</f>
        <v>19.70776158318686</v>
      </c>
      <c r="U383" s="11">
        <f>BlackScholes(2,0.0325,AE383,320,N383,0.3,0)</f>
        <v>19.807588479678238</v>
      </c>
      <c r="AE383">
        <f t="shared" si="10"/>
        <v>0.8333333333333334</v>
      </c>
    </row>
    <row r="384" spans="12:31" ht="12.75">
      <c r="L384" s="6"/>
      <c r="M384" s="6">
        <f>+$N$2*O$5</f>
        <v>135</v>
      </c>
      <c r="N384" s="6" t="s">
        <v>44</v>
      </c>
      <c r="O384" s="6">
        <f ca="1">INT($O$18*(RAND()-0.5))</f>
        <v>485</v>
      </c>
      <c r="P384" s="6" t="s">
        <v>44</v>
      </c>
      <c r="Q384" s="6">
        <v>0</v>
      </c>
      <c r="R384" s="11" t="s">
        <v>44</v>
      </c>
      <c r="S384" s="11">
        <v>0</v>
      </c>
      <c r="T384" s="11" t="s">
        <v>44</v>
      </c>
      <c r="U384" s="11">
        <v>0</v>
      </c>
      <c r="AE384">
        <f t="shared" si="10"/>
        <v>0.75</v>
      </c>
    </row>
    <row r="385" spans="12:31" ht="12.75">
      <c r="L385" s="6"/>
      <c r="M385" s="6">
        <f>+$N$2*O$6</f>
        <v>180</v>
      </c>
      <c r="N385" s="6">
        <v>368.189</v>
      </c>
      <c r="O385" s="6">
        <v>368.558</v>
      </c>
      <c r="P385" s="6">
        <v>894.089</v>
      </c>
      <c r="Q385" s="6">
        <v>894.089</v>
      </c>
      <c r="R385" s="11">
        <f>BlackScholes(1,0.0325,AE385,320,N385,0.3,0)</f>
        <v>67.68113344121099</v>
      </c>
      <c r="S385" s="11">
        <f>BlackScholes(1,0.0325,AE385,320,O385,0.3,0)</f>
        <v>67.97041360157942</v>
      </c>
      <c r="T385" s="11">
        <f>BlackScholes(2,0.0325,AE385,320,O385,0.3,0)</f>
        <v>12.553651835908802</v>
      </c>
      <c r="U385" s="11">
        <f>BlackScholes(2,0.0325,AE385,320,N385,0.3,0)</f>
        <v>12.633371675540324</v>
      </c>
      <c r="AE385">
        <f t="shared" si="10"/>
        <v>0.6666666666666666</v>
      </c>
    </row>
    <row r="386" spans="12:31" ht="12.75">
      <c r="L386" s="6"/>
      <c r="M386" s="6">
        <f>+$N$2*O$7</f>
        <v>225</v>
      </c>
      <c r="N386" s="6" t="s">
        <v>44</v>
      </c>
      <c r="O386" s="6">
        <f ca="1">INT($O$18*(RAND()-0.5))</f>
        <v>-329</v>
      </c>
      <c r="P386" s="6" t="s">
        <v>44</v>
      </c>
      <c r="Q386" s="6">
        <v>0</v>
      </c>
      <c r="R386" s="11" t="s">
        <v>44</v>
      </c>
      <c r="S386" s="11">
        <v>0</v>
      </c>
      <c r="T386" s="11" t="s">
        <v>44</v>
      </c>
      <c r="U386" s="11">
        <v>0</v>
      </c>
      <c r="AE386">
        <f t="shared" si="10"/>
        <v>0.5833333333333334</v>
      </c>
    </row>
    <row r="387" spans="12:31" ht="12.75">
      <c r="L387" s="6"/>
      <c r="M387" s="6">
        <f>+$N$2*O$8</f>
        <v>270</v>
      </c>
      <c r="N387" s="6">
        <v>364.654</v>
      </c>
      <c r="O387" s="6">
        <v>365.019</v>
      </c>
      <c r="P387" s="6">
        <v>894.726</v>
      </c>
      <c r="Q387" s="6">
        <v>894.726</v>
      </c>
      <c r="R387" s="11">
        <f>BlackScholes(1,0.0325,AE387,320,N387,0.3,0)</f>
        <v>60.18210413769571</v>
      </c>
      <c r="S387" s="11">
        <f>BlackScholes(1,0.0325,AE387,320,O387,0.3,0)</f>
        <v>60.46986093963856</v>
      </c>
      <c r="T387" s="11">
        <f>BlackScholes(2,0.0325,AE387,320,O387,0.3,0)</f>
        <v>10.292883012178512</v>
      </c>
      <c r="U387" s="11">
        <f>BlackScholes(2,0.0325,AE387,320,N387,0.3,0)</f>
        <v>10.37012621023569</v>
      </c>
      <c r="AE387">
        <f t="shared" si="10"/>
        <v>0.5</v>
      </c>
    </row>
    <row r="388" spans="12:31" ht="12.75">
      <c r="L388" s="6"/>
      <c r="M388" s="6">
        <f>+$N$2*O$9</f>
        <v>315</v>
      </c>
      <c r="N388" s="6" t="s">
        <v>44</v>
      </c>
      <c r="O388" s="6">
        <f ca="1">INT($O$18*(RAND()-0.5))</f>
        <v>-581</v>
      </c>
      <c r="P388" s="6" t="s">
        <v>44</v>
      </c>
      <c r="Q388" s="6">
        <v>0</v>
      </c>
      <c r="R388" s="11" t="s">
        <v>44</v>
      </c>
      <c r="S388" s="11">
        <v>0</v>
      </c>
      <c r="T388" s="11" t="s">
        <v>44</v>
      </c>
      <c r="U388" s="11">
        <v>0</v>
      </c>
      <c r="AE388">
        <f t="shared" si="10"/>
        <v>0.4166666666666667</v>
      </c>
    </row>
    <row r="389" spans="12:31" ht="12.75">
      <c r="L389" s="6"/>
      <c r="M389" s="6">
        <f>+$N$2*O$10</f>
        <v>360</v>
      </c>
      <c r="N389" s="6">
        <v>372.401</v>
      </c>
      <c r="O389" s="6">
        <v>372.774</v>
      </c>
      <c r="P389" s="6">
        <v>895.364</v>
      </c>
      <c r="Q389" s="6">
        <v>895.364</v>
      </c>
      <c r="R389" s="11">
        <f>BlackScholes(1,0.0325,AE389,320,N389,0.3,0)</f>
        <v>61.40292000451151</v>
      </c>
      <c r="S389" s="11">
        <f>BlackScholes(1,0.0325,AE389,320,O389,0.3,0)</f>
        <v>61.71919638086745</v>
      </c>
      <c r="T389" s="11">
        <f>BlackScholes(2,0.0325,AE389,320,O389,0.3,0)</f>
        <v>5.4972398665877895</v>
      </c>
      <c r="U389" s="11">
        <f>BlackScholes(2,0.0325,AE389,320,N389,0.3,0)</f>
        <v>5.553963490231853</v>
      </c>
      <c r="AE389">
        <f t="shared" si="10"/>
        <v>0.3333333333333333</v>
      </c>
    </row>
    <row r="390" spans="12:31" ht="12.75">
      <c r="L390" s="6"/>
      <c r="M390" s="6">
        <f>+$N$2*O$11</f>
        <v>405</v>
      </c>
      <c r="N390" s="6" t="s">
        <v>44</v>
      </c>
      <c r="O390" s="6">
        <f ca="1">INT($O$18*(RAND()-0.5))</f>
        <v>-354</v>
      </c>
      <c r="P390" s="6" t="s">
        <v>44</v>
      </c>
      <c r="Q390" s="6">
        <v>0</v>
      </c>
      <c r="R390" s="11" t="s">
        <v>44</v>
      </c>
      <c r="S390" s="11">
        <v>0</v>
      </c>
      <c r="T390" s="11" t="s">
        <v>44</v>
      </c>
      <c r="U390" s="11">
        <v>0</v>
      </c>
      <c r="AE390">
        <f t="shared" si="10"/>
        <v>0.25</v>
      </c>
    </row>
    <row r="391" spans="12:31" ht="12.75">
      <c r="L391" s="6"/>
      <c r="M391" s="6">
        <f>+$N$2*O$12</f>
        <v>450</v>
      </c>
      <c r="N391" s="6">
        <v>359.837</v>
      </c>
      <c r="O391" s="6">
        <v>360.197</v>
      </c>
      <c r="P391" s="6">
        <v>896.002</v>
      </c>
      <c r="Q391" s="6">
        <v>896.002</v>
      </c>
      <c r="R391" s="11">
        <f>BlackScholes(1,0.0325,AE391,320,N391,0.3,0)</f>
        <v>45.00021891303769</v>
      </c>
      <c r="S391" s="11">
        <f>BlackScholes(1,0.0325,AE391,320,O391,0.3,0)</f>
        <v>45.30878716515589</v>
      </c>
      <c r="T391" s="11">
        <f>BlackScholes(2,0.0325,AE391,320,O391,0.3,0)</f>
        <v>3.383139811652303</v>
      </c>
      <c r="U391" s="11">
        <f>BlackScholes(2,0.0325,AE391,320,N391,0.3,0)</f>
        <v>3.4345715595341733</v>
      </c>
      <c r="AE391">
        <f t="shared" si="10"/>
        <v>0.16666666666666666</v>
      </c>
    </row>
    <row r="392" spans="12:31" ht="12.75">
      <c r="L392" s="6"/>
      <c r="M392" s="6">
        <f>+$N$2*O$13</f>
        <v>495</v>
      </c>
      <c r="N392" s="6" t="s">
        <v>44</v>
      </c>
      <c r="O392" s="6">
        <f ca="1">INT($O$18*(RAND()-0.5))</f>
        <v>426</v>
      </c>
      <c r="P392" s="6" t="s">
        <v>44</v>
      </c>
      <c r="Q392" s="6">
        <v>0</v>
      </c>
      <c r="R392" s="11" t="s">
        <v>44</v>
      </c>
      <c r="S392" s="11">
        <v>0</v>
      </c>
      <c r="T392" s="11" t="s">
        <v>44</v>
      </c>
      <c r="U392" s="11">
        <v>0</v>
      </c>
      <c r="AE392">
        <f t="shared" si="10"/>
        <v>0.08333333333333333</v>
      </c>
    </row>
    <row r="393" spans="12:31" ht="12.75">
      <c r="L393" s="6"/>
      <c r="M393" s="6">
        <f>+$N$2*O$2</f>
        <v>0</v>
      </c>
      <c r="N393" s="6">
        <v>365.986</v>
      </c>
      <c r="O393" s="6">
        <v>366.352</v>
      </c>
      <c r="P393" s="6">
        <v>896.64</v>
      </c>
      <c r="Q393" s="6">
        <v>896.64</v>
      </c>
      <c r="R393" s="11">
        <f>BlackScholes(1,0.0325,AE393,320,N393,0.3,0)</f>
        <v>74.4034809143329</v>
      </c>
      <c r="S393" s="11">
        <f>BlackScholes(1,0.0325,AE393,320,O393,0.3,0)</f>
        <v>74.68178475441984</v>
      </c>
      <c r="T393" s="11">
        <f>BlackScholes(2,0.0325,AE393,320,O393,0.3,0)</f>
        <v>18.096968700437802</v>
      </c>
      <c r="U393" s="11">
        <f>BlackScholes(2,0.0325,AE393,320,N393,0.3,0)</f>
        <v>18.18466486035085</v>
      </c>
      <c r="AE393">
        <f t="shared" si="10"/>
        <v>1</v>
      </c>
    </row>
    <row r="394" spans="12:31" ht="12.75">
      <c r="L394" s="6"/>
      <c r="M394" s="6">
        <f>+$N$2*O$3</f>
        <v>45</v>
      </c>
      <c r="N394" s="6" t="s">
        <v>44</v>
      </c>
      <c r="O394" s="6">
        <f ca="1">INT($O$18*(RAND()-0.5))</f>
        <v>-190</v>
      </c>
      <c r="P394" s="6" t="s">
        <v>44</v>
      </c>
      <c r="Q394" s="6">
        <v>0</v>
      </c>
      <c r="R394" s="11" t="s">
        <v>44</v>
      </c>
      <c r="S394" s="11">
        <v>0</v>
      </c>
      <c r="T394" s="11" t="s">
        <v>44</v>
      </c>
      <c r="U394" s="11">
        <v>0</v>
      </c>
      <c r="AE394">
        <f t="shared" si="10"/>
        <v>0.9166666666666666</v>
      </c>
    </row>
    <row r="395" spans="12:31" ht="12.75">
      <c r="L395" s="6"/>
      <c r="M395" s="6">
        <f>+$N$2*O$4</f>
        <v>90</v>
      </c>
      <c r="N395" s="6">
        <v>368.613</v>
      </c>
      <c r="O395" s="6">
        <v>368.982</v>
      </c>
      <c r="P395" s="6">
        <v>897.279</v>
      </c>
      <c r="Q395" s="6">
        <v>897.279</v>
      </c>
      <c r="R395" s="11">
        <f>BlackScholes(1,0.0325,AE395,320,N395,0.3,0)</f>
        <v>72.35166037205911</v>
      </c>
      <c r="S395" s="11">
        <f>BlackScholes(1,0.0325,AE395,320,O395,0.3,0)</f>
        <v>72.63748444348958</v>
      </c>
      <c r="T395" s="11">
        <f>BlackScholes(2,0.0325,AE395,320,O395,0.3,0)</f>
        <v>15.105126512985771</v>
      </c>
      <c r="U395" s="11">
        <f>BlackScholes(2,0.0325,AE395,320,N395,0.3,0)</f>
        <v>15.188302441555368</v>
      </c>
      <c r="AE395">
        <f t="shared" si="10"/>
        <v>0.8333333333333334</v>
      </c>
    </row>
    <row r="396" spans="12:31" ht="12.75">
      <c r="L396" s="6"/>
      <c r="M396" s="6">
        <f>+$N$2*O$5</f>
        <v>135</v>
      </c>
      <c r="N396" s="6" t="s">
        <v>44</v>
      </c>
      <c r="O396" s="6">
        <f ca="1">INT($O$18*(RAND()-0.5))</f>
        <v>-135</v>
      </c>
      <c r="P396" s="6" t="s">
        <v>44</v>
      </c>
      <c r="Q396" s="6">
        <v>0</v>
      </c>
      <c r="R396" s="11" t="s">
        <v>44</v>
      </c>
      <c r="S396" s="11">
        <v>0</v>
      </c>
      <c r="T396" s="11" t="s">
        <v>44</v>
      </c>
      <c r="U396" s="11">
        <v>0</v>
      </c>
      <c r="AE396">
        <f t="shared" si="10"/>
        <v>0.75</v>
      </c>
    </row>
    <row r="397" spans="12:31" ht="12.75">
      <c r="L397" s="6"/>
      <c r="M397" s="6">
        <f>+$N$2*O$6</f>
        <v>180</v>
      </c>
      <c r="N397" s="6">
        <v>357.791</v>
      </c>
      <c r="O397" s="6">
        <v>358.149</v>
      </c>
      <c r="P397" s="6">
        <v>897.918</v>
      </c>
      <c r="Q397" s="6">
        <v>897.918</v>
      </c>
      <c r="R397" s="11">
        <f>BlackScholes(1,0.0325,AE397,320,N397,0.3,0)</f>
        <v>59.718695407795835</v>
      </c>
      <c r="S397" s="11">
        <f>BlackScholes(1,0.0325,AE397,320,O397,0.3,0)</f>
        <v>59.98653282373369</v>
      </c>
      <c r="T397" s="11">
        <f>BlackScholes(2,0.0325,AE397,320,O397,0.3,0)</f>
        <v>14.978771058063069</v>
      </c>
      <c r="U397" s="11">
        <f>BlackScholes(2,0.0325,AE397,320,N397,0.3,0)</f>
        <v>15.068933642125215</v>
      </c>
      <c r="AE397">
        <f t="shared" si="10"/>
        <v>0.6666666666666666</v>
      </c>
    </row>
    <row r="398" spans="12:31" ht="12.75">
      <c r="L398" s="6"/>
      <c r="M398" s="6">
        <f>+$N$2*O$7</f>
        <v>225</v>
      </c>
      <c r="N398" s="6" t="s">
        <v>44</v>
      </c>
      <c r="O398" s="6">
        <f ca="1">INT($O$18*(RAND()-0.5))</f>
        <v>499</v>
      </c>
      <c r="P398" s="6" t="s">
        <v>44</v>
      </c>
      <c r="Q398" s="6">
        <v>0</v>
      </c>
      <c r="R398" s="11" t="s">
        <v>44</v>
      </c>
      <c r="S398" s="11">
        <v>0</v>
      </c>
      <c r="T398" s="11" t="s">
        <v>44</v>
      </c>
      <c r="U398" s="11">
        <v>0</v>
      </c>
      <c r="AE398">
        <f t="shared" si="10"/>
        <v>0.5833333333333334</v>
      </c>
    </row>
    <row r="399" spans="12:31" ht="12.75">
      <c r="L399" s="6"/>
      <c r="M399" s="6">
        <f>+$N$2*O$8</f>
        <v>270</v>
      </c>
      <c r="N399" s="6">
        <v>331.324</v>
      </c>
      <c r="O399" s="6">
        <v>331.656</v>
      </c>
      <c r="P399" s="6">
        <v>898.558</v>
      </c>
      <c r="Q399" s="6">
        <v>898.558</v>
      </c>
      <c r="R399" s="11">
        <f>BlackScholes(1,0.0325,AE399,320,N399,0.3,0)</f>
        <v>36.314630981255064</v>
      </c>
      <c r="S399" s="11">
        <f>BlackScholes(1,0.0325,AE399,320,O399,0.3,0)</f>
        <v>36.52593029172523</v>
      </c>
      <c r="T399" s="11">
        <f>BlackScholes(2,0.0325,AE399,320,O399,0.3,0)</f>
        <v>19.71195236426522</v>
      </c>
      <c r="U399" s="11">
        <f>BlackScholes(2,0.0325,AE399,320,N399,0.3,0)</f>
        <v>19.832653053795028</v>
      </c>
      <c r="AE399">
        <f t="shared" si="10"/>
        <v>0.5</v>
      </c>
    </row>
    <row r="400" spans="12:31" ht="12.75">
      <c r="L400" s="6"/>
      <c r="M400" s="6">
        <f>+$N$2*O$9</f>
        <v>315</v>
      </c>
      <c r="N400" s="6" t="s">
        <v>44</v>
      </c>
      <c r="O400" s="6">
        <f ca="1">INT($O$18*(RAND()-0.5))</f>
        <v>-149</v>
      </c>
      <c r="P400" s="6" t="s">
        <v>44</v>
      </c>
      <c r="Q400" s="6">
        <v>0</v>
      </c>
      <c r="R400" s="11" t="s">
        <v>44</v>
      </c>
      <c r="S400" s="11">
        <v>0</v>
      </c>
      <c r="T400" s="11" t="s">
        <v>44</v>
      </c>
      <c r="U400" s="11">
        <v>0</v>
      </c>
      <c r="AE400">
        <f t="shared" si="10"/>
        <v>0.4166666666666667</v>
      </c>
    </row>
    <row r="401" spans="12:31" ht="12.75">
      <c r="L401" s="6"/>
      <c r="M401" s="6">
        <f>+$N$2*O$10</f>
        <v>360</v>
      </c>
      <c r="N401" s="6">
        <v>340.664</v>
      </c>
      <c r="O401" s="6">
        <v>341.005</v>
      </c>
      <c r="P401" s="6">
        <v>899.199</v>
      </c>
      <c r="Q401" s="6">
        <v>899.199</v>
      </c>
      <c r="R401" s="11">
        <f>BlackScholes(1,0.0325,AE401,320,N401,0.3,0)</f>
        <v>36.73501675470587</v>
      </c>
      <c r="S401" s="11">
        <f>BlackScholes(1,0.0325,AE401,320,O401,0.3,0)</f>
        <v>36.972398612278866</v>
      </c>
      <c r="T401" s="11">
        <f>BlackScholes(2,0.0325,AE401,320,O401,0.3,0)</f>
        <v>12.519442097999216</v>
      </c>
      <c r="U401" s="11">
        <f>BlackScholes(2,0.0325,AE401,320,N401,0.3,0)</f>
        <v>12.623060240426197</v>
      </c>
      <c r="AE401">
        <f t="shared" si="10"/>
        <v>0.3333333333333333</v>
      </c>
    </row>
    <row r="402" spans="12:31" ht="12.75">
      <c r="L402" s="6"/>
      <c r="M402" s="6">
        <f>+$N$2*O$11</f>
        <v>405</v>
      </c>
      <c r="N402" s="6" t="s">
        <v>44</v>
      </c>
      <c r="O402" s="6">
        <f ca="1">INT($O$18*(RAND()-0.5))</f>
        <v>43</v>
      </c>
      <c r="P402" s="6" t="s">
        <v>44</v>
      </c>
      <c r="Q402" s="6">
        <v>0</v>
      </c>
      <c r="R402" s="11" t="s">
        <v>44</v>
      </c>
      <c r="S402" s="11">
        <v>0</v>
      </c>
      <c r="T402" s="11" t="s">
        <v>44</v>
      </c>
      <c r="U402" s="11">
        <v>0</v>
      </c>
      <c r="AE402">
        <f t="shared" si="10"/>
        <v>0.25</v>
      </c>
    </row>
    <row r="403" spans="12:31" ht="12.75">
      <c r="L403" s="6"/>
      <c r="M403" s="6">
        <f>+$N$2*O$12</f>
        <v>450</v>
      </c>
      <c r="N403" s="6">
        <v>339.198</v>
      </c>
      <c r="O403" s="6">
        <v>339.538</v>
      </c>
      <c r="P403" s="6">
        <v>899.839</v>
      </c>
      <c r="Q403" s="6">
        <v>899.839</v>
      </c>
      <c r="R403" s="11">
        <f>BlackScholes(1,0.0325,AE403,320,N403,0.3,0)</f>
        <v>28.634113445764743</v>
      </c>
      <c r="S403" s="11">
        <f>BlackScholes(1,0.0325,AE403,320,O403,0.3,0)</f>
        <v>28.87918970230514</v>
      </c>
      <c r="T403" s="11">
        <f>BlackScholes(2,0.0325,AE403,320,O403,0.3,0)</f>
        <v>7.612542348801582</v>
      </c>
      <c r="U403" s="11">
        <f>BlackScholes(2,0.0325,AE403,320,N403,0.3,0)</f>
        <v>7.707466092261203</v>
      </c>
      <c r="AE403">
        <f t="shared" si="10"/>
        <v>0.16666666666666666</v>
      </c>
    </row>
    <row r="404" spans="12:31" ht="12.75">
      <c r="L404" s="6"/>
      <c r="M404" s="6">
        <f>+$N$2*O$13</f>
        <v>495</v>
      </c>
      <c r="N404" s="6" t="s">
        <v>44</v>
      </c>
      <c r="O404" s="6">
        <f ca="1">INT($O$18*(RAND()-0.5))</f>
        <v>-525</v>
      </c>
      <c r="P404" s="6" t="s">
        <v>44</v>
      </c>
      <c r="Q404" s="6">
        <v>0</v>
      </c>
      <c r="R404" s="11" t="s">
        <v>44</v>
      </c>
      <c r="S404" s="11">
        <v>0</v>
      </c>
      <c r="T404" s="11" t="s">
        <v>44</v>
      </c>
      <c r="U404" s="11">
        <v>0</v>
      </c>
      <c r="AE404">
        <f t="shared" si="10"/>
        <v>0.08333333333333333</v>
      </c>
    </row>
    <row r="405" spans="12:31" ht="12.75">
      <c r="L405" s="6" t="s">
        <v>74</v>
      </c>
      <c r="M405" s="6">
        <f>+$N$2*O$2</f>
        <v>0</v>
      </c>
      <c r="N405" s="6">
        <v>346.826</v>
      </c>
      <c r="O405" s="6">
        <v>347.173</v>
      </c>
      <c r="P405" s="6">
        <v>892.896</v>
      </c>
      <c r="Q405" s="6">
        <v>892.896</v>
      </c>
      <c r="R405" s="11">
        <f>BlackScholes(1,0.0325,AE405,320,N405,0.3,0)</f>
        <v>60.39482063301759</v>
      </c>
      <c r="S405" s="11">
        <f>BlackScholes(1,0.0325,AE405,320,O405,0.3,0)</f>
        <v>60.63819574452678</v>
      </c>
      <c r="T405" s="11">
        <f>BlackScholes(2,0.0325,AE405,320,O405,0.3,0)</f>
        <v>23.232379690544718</v>
      </c>
      <c r="U405" s="11">
        <f>BlackScholes(2,0.0325,AE405,320,N405,0.3,0)</f>
        <v>23.336004579035517</v>
      </c>
      <c r="AE405">
        <f t="shared" si="10"/>
        <v>1</v>
      </c>
    </row>
    <row r="406" spans="12:31" ht="12.75">
      <c r="L406" s="6"/>
      <c r="M406" s="6">
        <f>+$N$2*O$3</f>
        <v>45</v>
      </c>
      <c r="N406" s="6" t="s">
        <v>44</v>
      </c>
      <c r="O406" s="6">
        <f ca="1">INT($O$18*(RAND()-0.5))</f>
        <v>-431</v>
      </c>
      <c r="P406" s="6" t="s">
        <v>44</v>
      </c>
      <c r="Q406" s="6">
        <v>0</v>
      </c>
      <c r="R406" s="11" t="s">
        <v>44</v>
      </c>
      <c r="S406" s="11">
        <v>0</v>
      </c>
      <c r="T406" s="11" t="s">
        <v>44</v>
      </c>
      <c r="U406" s="11">
        <v>0</v>
      </c>
      <c r="AE406">
        <f aca="true" t="shared" si="11" ref="AE406:AE469">+($B$4-M406)/$B$4</f>
        <v>0.9166666666666666</v>
      </c>
    </row>
    <row r="407" spans="12:31" ht="12.75">
      <c r="L407" s="6"/>
      <c r="M407" s="6">
        <f>+$N$2*O$4</f>
        <v>90</v>
      </c>
      <c r="N407" s="6">
        <v>365.551</v>
      </c>
      <c r="O407" s="6">
        <v>365.917</v>
      </c>
      <c r="P407" s="6">
        <v>893.452</v>
      </c>
      <c r="Q407" s="6">
        <v>893.452</v>
      </c>
      <c r="R407" s="11">
        <f>BlackScholes(1,0.0325,AE407,320,N407,0.3,0)</f>
        <v>69.9956486500659</v>
      </c>
      <c r="S407" s="11">
        <f>BlackScholes(1,0.0325,AE407,320,O407,0.3,0)</f>
        <v>70.27576408968633</v>
      </c>
      <c r="T407" s="11">
        <f>BlackScholes(2,0.0325,AE407,320,O407,0.3,0)</f>
        <v>15.808406159182589</v>
      </c>
      <c r="U407" s="11">
        <f>BlackScholes(2,0.0325,AE407,320,N407,0.3,0)</f>
        <v>15.894290719562159</v>
      </c>
      <c r="AE407">
        <f t="shared" si="11"/>
        <v>0.8333333333333334</v>
      </c>
    </row>
    <row r="408" spans="12:31" ht="12.75">
      <c r="L408" s="6"/>
      <c r="M408" s="6">
        <f>+$N$2*O$5</f>
        <v>135</v>
      </c>
      <c r="N408" s="6" t="s">
        <v>44</v>
      </c>
      <c r="O408" s="6">
        <f ca="1">INT($O$18*(RAND()-0.5))</f>
        <v>253</v>
      </c>
      <c r="P408" s="6" t="s">
        <v>44</v>
      </c>
      <c r="Q408" s="6">
        <v>0</v>
      </c>
      <c r="R408" s="11" t="s">
        <v>44</v>
      </c>
      <c r="S408" s="11">
        <v>0</v>
      </c>
      <c r="T408" s="11" t="s">
        <v>44</v>
      </c>
      <c r="U408" s="11">
        <v>0</v>
      </c>
      <c r="AE408">
        <f t="shared" si="11"/>
        <v>0.75</v>
      </c>
    </row>
    <row r="409" spans="12:31" ht="12.75">
      <c r="L409" s="6"/>
      <c r="M409" s="6">
        <f>+$N$2*O$6</f>
        <v>180</v>
      </c>
      <c r="N409" s="6">
        <v>363.879</v>
      </c>
      <c r="O409" s="6">
        <v>364.243</v>
      </c>
      <c r="P409" s="6">
        <v>894.089</v>
      </c>
      <c r="Q409" s="6">
        <v>894.089</v>
      </c>
      <c r="R409" s="11">
        <f>BlackScholes(1,0.0325,AE409,320,N409,0.3,0)</f>
        <v>64.33558294268406</v>
      </c>
      <c r="S409" s="11">
        <f>BlackScholes(1,0.0325,AE409,320,O409,0.3,0)</f>
        <v>64.61571995714614</v>
      </c>
      <c r="T409" s="11">
        <f>BlackScholes(2,0.0325,AE409,320,O409,0.3,0)</f>
        <v>13.513958191475492</v>
      </c>
      <c r="U409" s="11">
        <f>BlackScholes(2,0.0325,AE409,320,N409,0.3,0)</f>
        <v>13.597821177013392</v>
      </c>
      <c r="AE409">
        <f t="shared" si="11"/>
        <v>0.6666666666666666</v>
      </c>
    </row>
    <row r="410" spans="12:31" ht="12.75">
      <c r="L410" s="6"/>
      <c r="M410" s="6">
        <f>+$N$2*O$7</f>
        <v>225</v>
      </c>
      <c r="N410" s="6" t="s">
        <v>44</v>
      </c>
      <c r="O410" s="6">
        <f ca="1">INT($O$18*(RAND()-0.5))</f>
        <v>309</v>
      </c>
      <c r="P410" s="6" t="s">
        <v>44</v>
      </c>
      <c r="Q410" s="6">
        <v>0</v>
      </c>
      <c r="R410" s="11" t="s">
        <v>44</v>
      </c>
      <c r="S410" s="11">
        <v>0</v>
      </c>
      <c r="T410" s="11" t="s">
        <v>44</v>
      </c>
      <c r="U410" s="11">
        <v>0</v>
      </c>
      <c r="AE410">
        <f t="shared" si="11"/>
        <v>0.5833333333333334</v>
      </c>
    </row>
    <row r="411" spans="12:31" ht="12.75">
      <c r="L411" s="6"/>
      <c r="M411" s="6">
        <f>+$N$2*O$8</f>
        <v>270</v>
      </c>
      <c r="N411" s="6">
        <v>367.993</v>
      </c>
      <c r="O411" s="6">
        <v>368.361</v>
      </c>
      <c r="P411" s="6">
        <v>894.726</v>
      </c>
      <c r="Q411" s="6">
        <v>894.726</v>
      </c>
      <c r="R411" s="11">
        <f>BlackScholes(1,0.0325,AE411,320,N411,0.3,0)</f>
        <v>62.8328054234748</v>
      </c>
      <c r="S411" s="11">
        <f>BlackScholes(1,0.0325,AE411,320,O411,0.3,0)</f>
        <v>63.12742567014836</v>
      </c>
      <c r="T411" s="11">
        <f>BlackScholes(2,0.0325,AE411,320,O411,0.3,0)</f>
        <v>9.608447742688348</v>
      </c>
      <c r="U411" s="11">
        <f>BlackScholes(2,0.0325,AE411,320,N411,0.3,0)</f>
        <v>9.68182749601481</v>
      </c>
      <c r="AE411">
        <f t="shared" si="11"/>
        <v>0.5</v>
      </c>
    </row>
    <row r="412" spans="12:31" ht="12.75">
      <c r="L412" s="6"/>
      <c r="M412" s="6">
        <f>+$N$2*O$9</f>
        <v>315</v>
      </c>
      <c r="N412" s="6" t="s">
        <v>44</v>
      </c>
      <c r="O412" s="6">
        <f ca="1">INT($O$18*(RAND()-0.5))</f>
        <v>468</v>
      </c>
      <c r="P412" s="6" t="s">
        <v>44</v>
      </c>
      <c r="Q412" s="6">
        <v>0</v>
      </c>
      <c r="R412" s="11" t="s">
        <v>44</v>
      </c>
      <c r="S412" s="11">
        <v>0</v>
      </c>
      <c r="T412" s="11" t="s">
        <v>44</v>
      </c>
      <c r="U412" s="11">
        <v>0</v>
      </c>
      <c r="AE412">
        <f t="shared" si="11"/>
        <v>0.4166666666666667</v>
      </c>
    </row>
    <row r="413" spans="12:31" ht="12.75">
      <c r="L413" s="6"/>
      <c r="M413" s="6">
        <f>+$N$2*O$10</f>
        <v>360</v>
      </c>
      <c r="N413" s="6">
        <v>356.681</v>
      </c>
      <c r="O413" s="6">
        <v>357.038</v>
      </c>
      <c r="P413" s="6">
        <v>895.364</v>
      </c>
      <c r="Q413" s="6">
        <v>895.364</v>
      </c>
      <c r="R413" s="11">
        <f>BlackScholes(1,0.0325,AE413,320,N413,0.3,0)</f>
        <v>48.581555768404385</v>
      </c>
      <c r="S413" s="11">
        <f>BlackScholes(1,0.0325,AE413,320,O413,0.3,0)</f>
        <v>48.86068741322514</v>
      </c>
      <c r="T413" s="11">
        <f>BlackScholes(2,0.0325,AE413,320,O413,0.3,0)</f>
        <v>8.374730898945455</v>
      </c>
      <c r="U413" s="11">
        <f>BlackScholes(2,0.0325,AE413,320,N413,0.3,0)</f>
        <v>8.452599254124733</v>
      </c>
      <c r="AE413">
        <f t="shared" si="11"/>
        <v>0.3333333333333333</v>
      </c>
    </row>
    <row r="414" spans="12:31" ht="12.75">
      <c r="L414" s="6"/>
      <c r="M414" s="6">
        <f>+$N$2*O$11</f>
        <v>405</v>
      </c>
      <c r="N414" s="6" t="s">
        <v>44</v>
      </c>
      <c r="O414" s="6">
        <f ca="1">INT($O$18*(RAND()-0.5))</f>
        <v>384</v>
      </c>
      <c r="P414" s="6" t="s">
        <v>44</v>
      </c>
      <c r="Q414" s="6">
        <v>0</v>
      </c>
      <c r="R414" s="11" t="s">
        <v>44</v>
      </c>
      <c r="S414" s="11">
        <v>0</v>
      </c>
      <c r="T414" s="11" t="s">
        <v>44</v>
      </c>
      <c r="U414" s="11">
        <v>0</v>
      </c>
      <c r="AE414">
        <f t="shared" si="11"/>
        <v>0.25</v>
      </c>
    </row>
    <row r="415" spans="12:31" ht="12.75">
      <c r="L415" s="6"/>
      <c r="M415" s="6">
        <f>+$N$2*O$12</f>
        <v>450</v>
      </c>
      <c r="N415" s="6">
        <v>383.488</v>
      </c>
      <c r="O415" s="6">
        <v>383.872</v>
      </c>
      <c r="P415" s="6">
        <v>896.002</v>
      </c>
      <c r="Q415" s="6">
        <v>896.002</v>
      </c>
      <c r="R415" s="11">
        <f>BlackScholes(1,0.0325,AE415,320,N415,0.3,0)</f>
        <v>66.40752473727284</v>
      </c>
      <c r="S415" s="11">
        <f>BlackScholes(1,0.0325,AE415,320,O415,0.3,0)</f>
        <v>66.7699352582464</v>
      </c>
      <c r="T415" s="11">
        <f>BlackScholes(2,0.0325,AE415,320,O415,0.3,0)</f>
        <v>1.1692879047428049</v>
      </c>
      <c r="U415" s="11">
        <f>BlackScholes(2,0.0325,AE415,320,N415,0.3,0)</f>
        <v>1.1908773837692628</v>
      </c>
      <c r="AE415">
        <f t="shared" si="11"/>
        <v>0.16666666666666666</v>
      </c>
    </row>
    <row r="416" spans="12:31" ht="12.75">
      <c r="L416" s="6"/>
      <c r="M416" s="6">
        <f>+$N$2*O$13</f>
        <v>495</v>
      </c>
      <c r="N416" s="6" t="s">
        <v>44</v>
      </c>
      <c r="O416" s="6">
        <f ca="1">INT($O$18*(RAND()-0.5))</f>
        <v>139</v>
      </c>
      <c r="P416" s="6" t="s">
        <v>44</v>
      </c>
      <c r="Q416" s="6">
        <v>0</v>
      </c>
      <c r="R416" s="11" t="s">
        <v>44</v>
      </c>
      <c r="S416" s="11">
        <v>0</v>
      </c>
      <c r="T416" s="11" t="s">
        <v>44</v>
      </c>
      <c r="U416" s="11">
        <v>0</v>
      </c>
      <c r="AE416">
        <f t="shared" si="11"/>
        <v>0.08333333333333333</v>
      </c>
    </row>
    <row r="417" spans="12:31" ht="12.75">
      <c r="L417" s="6"/>
      <c r="M417" s="6">
        <f>+$N$2*O$2</f>
        <v>0</v>
      </c>
      <c r="N417" s="6">
        <v>377.83</v>
      </c>
      <c r="O417" s="6">
        <v>378.208</v>
      </c>
      <c r="P417" s="6">
        <v>896.64</v>
      </c>
      <c r="Q417" s="6">
        <v>896.64</v>
      </c>
      <c r="R417" s="11">
        <f>BlackScholes(1,0.0325,AE417,320,N417,0.3,0)</f>
        <v>83.59496676696098</v>
      </c>
      <c r="S417" s="11">
        <f>BlackScholes(1,0.0325,AE417,320,O417,0.3,0)</f>
        <v>83.89438038267028</v>
      </c>
      <c r="T417" s="11">
        <f>BlackScholes(2,0.0325,AE417,320,O417,0.3,0)</f>
        <v>15.453564328688172</v>
      </c>
      <c r="U417" s="11">
        <f>BlackScholes(2,0.0325,AE417,320,N417,0.3,0)</f>
        <v>15.532150712978956</v>
      </c>
      <c r="AE417">
        <f t="shared" si="11"/>
        <v>1</v>
      </c>
    </row>
    <row r="418" spans="12:31" ht="12.75">
      <c r="L418" s="6"/>
      <c r="M418" s="6">
        <f>+$N$2*O$3</f>
        <v>45</v>
      </c>
      <c r="N418" s="6" t="s">
        <v>44</v>
      </c>
      <c r="O418" s="6">
        <f ca="1">INT($O$18*(RAND()-0.5))</f>
        <v>71</v>
      </c>
      <c r="P418" s="6" t="s">
        <v>44</v>
      </c>
      <c r="Q418" s="6">
        <v>0</v>
      </c>
      <c r="R418" s="11" t="s">
        <v>44</v>
      </c>
      <c r="S418" s="11">
        <v>0</v>
      </c>
      <c r="T418" s="11" t="s">
        <v>44</v>
      </c>
      <c r="U418" s="11">
        <v>0</v>
      </c>
      <c r="AE418">
        <f t="shared" si="11"/>
        <v>0.9166666666666666</v>
      </c>
    </row>
    <row r="419" spans="12:31" ht="12.75">
      <c r="L419" s="6"/>
      <c r="M419" s="6">
        <f>+$N$2*O$4</f>
        <v>90</v>
      </c>
      <c r="N419" s="6">
        <v>362.264</v>
      </c>
      <c r="O419" s="6">
        <v>362.627</v>
      </c>
      <c r="P419" s="6">
        <v>897.279</v>
      </c>
      <c r="Q419" s="6">
        <v>897.279</v>
      </c>
      <c r="R419" s="11">
        <f>BlackScholes(1,0.0325,AE419,320,N419,0.3,0)</f>
        <v>67.49858356691747</v>
      </c>
      <c r="S419" s="11">
        <f>BlackScholes(1,0.0325,AE419,320,O419,0.3,0)</f>
        <v>67.77268360506979</v>
      </c>
      <c r="T419" s="11">
        <f>BlackScholes(2,0.0325,AE419,320,O419,0.3,0)</f>
        <v>16.595325674566006</v>
      </c>
      <c r="U419" s="11">
        <f>BlackScholes(2,0.0325,AE419,320,N419,0.3,0)</f>
        <v>16.684225636413686</v>
      </c>
      <c r="AE419">
        <f t="shared" si="11"/>
        <v>0.8333333333333334</v>
      </c>
    </row>
    <row r="420" spans="12:31" ht="12.75">
      <c r="L420" s="6"/>
      <c r="M420" s="6">
        <f>+$N$2*O$5</f>
        <v>135</v>
      </c>
      <c r="N420" s="6" t="s">
        <v>44</v>
      </c>
      <c r="O420" s="6">
        <f ca="1">INT($O$18*(RAND()-0.5))</f>
        <v>-543</v>
      </c>
      <c r="P420" s="6" t="s">
        <v>44</v>
      </c>
      <c r="Q420" s="6">
        <v>0</v>
      </c>
      <c r="R420" s="11" t="s">
        <v>44</v>
      </c>
      <c r="S420" s="11">
        <v>0</v>
      </c>
      <c r="T420" s="11" t="s">
        <v>44</v>
      </c>
      <c r="U420" s="11">
        <v>0</v>
      </c>
      <c r="AE420">
        <f t="shared" si="11"/>
        <v>0.75</v>
      </c>
    </row>
    <row r="421" spans="12:31" ht="12.75">
      <c r="L421" s="6"/>
      <c r="M421" s="6">
        <f>+$N$2*O$6</f>
        <v>180</v>
      </c>
      <c r="N421" s="6">
        <v>360.459</v>
      </c>
      <c r="O421" s="6">
        <v>360.82</v>
      </c>
      <c r="P421" s="6">
        <v>897.918</v>
      </c>
      <c r="Q421" s="6">
        <v>897.918</v>
      </c>
      <c r="R421" s="11">
        <f>BlackScholes(1,0.0325,AE421,320,N421,0.3,0)</f>
        <v>61.72587138578164</v>
      </c>
      <c r="S421" s="11">
        <f>BlackScholes(1,0.0325,AE421,320,O421,0.3,0)</f>
        <v>61.99941047577652</v>
      </c>
      <c r="T421" s="11">
        <f>BlackScholes(2,0.0325,AE421,320,O421,0.3,0)</f>
        <v>14.32064871010586</v>
      </c>
      <c r="U421" s="11">
        <f>BlackScholes(2,0.0325,AE421,320,N421,0.3,0)</f>
        <v>14.40810962011097</v>
      </c>
      <c r="AE421">
        <f t="shared" si="11"/>
        <v>0.6666666666666666</v>
      </c>
    </row>
    <row r="422" spans="12:31" ht="12.75">
      <c r="L422" s="6"/>
      <c r="M422" s="6">
        <f>+$N$2*O$7</f>
        <v>225</v>
      </c>
      <c r="N422" s="6" t="s">
        <v>44</v>
      </c>
      <c r="O422" s="6">
        <f ca="1">INT($O$18*(RAND()-0.5))</f>
        <v>211</v>
      </c>
      <c r="P422" s="6" t="s">
        <v>44</v>
      </c>
      <c r="Q422" s="6">
        <v>0</v>
      </c>
      <c r="R422" s="11" t="s">
        <v>44</v>
      </c>
      <c r="S422" s="11">
        <v>0</v>
      </c>
      <c r="T422" s="11" t="s">
        <v>44</v>
      </c>
      <c r="U422" s="11">
        <v>0</v>
      </c>
      <c r="AE422">
        <f t="shared" si="11"/>
        <v>0.5833333333333334</v>
      </c>
    </row>
    <row r="423" spans="12:31" ht="12.75">
      <c r="L423" s="6"/>
      <c r="M423" s="6">
        <f>+$N$2*O$8</f>
        <v>270</v>
      </c>
      <c r="N423" s="6">
        <v>362.48</v>
      </c>
      <c r="O423" s="6">
        <v>362.842</v>
      </c>
      <c r="P423" s="6">
        <v>898.558</v>
      </c>
      <c r="Q423" s="6">
        <v>898.558</v>
      </c>
      <c r="R423" s="11">
        <f>BlackScholes(1,0.0325,AE423,320,N423,0.3,0)</f>
        <v>58.478607487174834</v>
      </c>
      <c r="S423" s="11">
        <f>BlackScholes(1,0.0325,AE423,320,O423,0.3,0)</f>
        <v>58.76101125061556</v>
      </c>
      <c r="T423" s="11">
        <f>BlackScholes(2,0.0325,AE423,320,O423,0.3,0)</f>
        <v>10.761033323155576</v>
      </c>
      <c r="U423" s="11">
        <f>BlackScholes(2,0.0325,AE423,320,N423,0.3,0)</f>
        <v>10.840629559714818</v>
      </c>
      <c r="AE423">
        <f t="shared" si="11"/>
        <v>0.5</v>
      </c>
    </row>
    <row r="424" spans="12:31" ht="12.75">
      <c r="L424" s="6"/>
      <c r="M424" s="6">
        <f>+$N$2*O$9</f>
        <v>315</v>
      </c>
      <c r="N424" s="6" t="s">
        <v>44</v>
      </c>
      <c r="O424" s="6">
        <f ca="1">INT($O$18*(RAND()-0.5))</f>
        <v>-272</v>
      </c>
      <c r="P424" s="6" t="s">
        <v>44</v>
      </c>
      <c r="Q424" s="6">
        <v>0</v>
      </c>
      <c r="R424" s="11" t="s">
        <v>44</v>
      </c>
      <c r="S424" s="11">
        <v>0</v>
      </c>
      <c r="T424" s="11" t="s">
        <v>44</v>
      </c>
      <c r="U424" s="11">
        <v>0</v>
      </c>
      <c r="AE424">
        <f t="shared" si="11"/>
        <v>0.4166666666666667</v>
      </c>
    </row>
    <row r="425" spans="12:31" ht="12.75">
      <c r="L425" s="6"/>
      <c r="M425" s="6">
        <f>+$N$2*O$10</f>
        <v>360</v>
      </c>
      <c r="N425" s="6">
        <v>353.34</v>
      </c>
      <c r="O425" s="6">
        <v>353.693</v>
      </c>
      <c r="P425" s="6">
        <v>899.199</v>
      </c>
      <c r="Q425" s="6">
        <v>899.199</v>
      </c>
      <c r="R425" s="11">
        <f>BlackScholes(1,0.0325,AE425,320,N425,0.3,0)</f>
        <v>45.999268861484474</v>
      </c>
      <c r="S425" s="11">
        <f>BlackScholes(1,0.0325,AE425,320,O425,0.3,0)</f>
        <v>46.26950301121545</v>
      </c>
      <c r="T425" s="11">
        <f>BlackScholes(2,0.0325,AE425,320,O425,0.3,0)</f>
        <v>9.12854649693581</v>
      </c>
      <c r="U425" s="11">
        <f>BlackScholes(2,0.0325,AE425,320,N425,0.3,0)</f>
        <v>9.211312347204844</v>
      </c>
      <c r="AE425">
        <f t="shared" si="11"/>
        <v>0.3333333333333333</v>
      </c>
    </row>
    <row r="426" spans="12:31" ht="12.75">
      <c r="L426" s="6"/>
      <c r="M426" s="6">
        <f>+$N$2*O$11</f>
        <v>405</v>
      </c>
      <c r="N426" s="6" t="s">
        <v>44</v>
      </c>
      <c r="O426" s="6">
        <f ca="1">INT($O$18*(RAND()-0.5))</f>
        <v>566</v>
      </c>
      <c r="P426" s="6" t="s">
        <v>44</v>
      </c>
      <c r="Q426" s="6">
        <v>0</v>
      </c>
      <c r="R426" s="11" t="s">
        <v>44</v>
      </c>
      <c r="S426" s="11">
        <v>0</v>
      </c>
      <c r="T426" s="11" t="s">
        <v>44</v>
      </c>
      <c r="U426" s="11">
        <v>0</v>
      </c>
      <c r="AE426">
        <f t="shared" si="11"/>
        <v>0.25</v>
      </c>
    </row>
    <row r="427" spans="12:31" ht="12.75">
      <c r="L427" s="6"/>
      <c r="M427" s="6">
        <f>+$N$2*O$12</f>
        <v>450</v>
      </c>
      <c r="N427" s="6">
        <v>358.63</v>
      </c>
      <c r="O427" s="6">
        <v>358.989</v>
      </c>
      <c r="P427" s="6">
        <v>899.839</v>
      </c>
      <c r="Q427" s="6">
        <v>899.839</v>
      </c>
      <c r="R427" s="11">
        <f>BlackScholes(1,0.0325,AE427,320,N427,0.3,0)</f>
        <v>43.9705586951577</v>
      </c>
      <c r="S427" s="11">
        <f>BlackScholes(1,0.0325,AE427,320,O427,0.3,0)</f>
        <v>44.276014924377094</v>
      </c>
      <c r="T427" s="11">
        <f>BlackScholes(2,0.0325,AE427,320,O427,0.3,0)</f>
        <v>3.558367570873537</v>
      </c>
      <c r="U427" s="11">
        <f>BlackScholes(2,0.0325,AE427,320,N427,0.3,0)</f>
        <v>3.611911341654159</v>
      </c>
      <c r="AE427">
        <f t="shared" si="11"/>
        <v>0.16666666666666666</v>
      </c>
    </row>
    <row r="428" spans="12:31" ht="12.75">
      <c r="L428" s="6"/>
      <c r="M428" s="6">
        <f>+$N$2*O$13</f>
        <v>495</v>
      </c>
      <c r="N428" s="6" t="s">
        <v>44</v>
      </c>
      <c r="O428" s="6">
        <f ca="1">INT($O$18*(RAND()-0.5))</f>
        <v>467</v>
      </c>
      <c r="P428" s="6" t="s">
        <v>44</v>
      </c>
      <c r="Q428" s="6">
        <v>0</v>
      </c>
      <c r="R428" s="11" t="s">
        <v>44</v>
      </c>
      <c r="S428" s="11">
        <v>0</v>
      </c>
      <c r="T428" s="11" t="s">
        <v>44</v>
      </c>
      <c r="U428" s="11">
        <v>0</v>
      </c>
      <c r="AE428">
        <f t="shared" si="11"/>
        <v>0.08333333333333333</v>
      </c>
    </row>
    <row r="429" spans="12:31" ht="12.75">
      <c r="L429" s="6" t="s">
        <v>76</v>
      </c>
      <c r="M429" s="6">
        <f>+$N$2*O$2</f>
        <v>0</v>
      </c>
      <c r="N429" s="6">
        <v>346.826</v>
      </c>
      <c r="O429" s="6">
        <v>347.173</v>
      </c>
      <c r="P429" s="6">
        <v>892.896</v>
      </c>
      <c r="Q429" s="6">
        <v>892.896</v>
      </c>
      <c r="R429" s="11">
        <f>BlackScholes(1,0.0325,AE429,320,N429,0.3,0)</f>
        <v>60.39482063301759</v>
      </c>
      <c r="S429" s="11">
        <f>BlackScholes(1,0.0325,AE429,320,O429,0.3,0)</f>
        <v>60.63819574452678</v>
      </c>
      <c r="T429" s="11">
        <f>BlackScholes(2,0.0325,AE429,320,O429,0.3,0)</f>
        <v>23.232379690544718</v>
      </c>
      <c r="U429" s="11">
        <f>BlackScholes(2,0.0325,AE429,320,N429,0.3,0)</f>
        <v>23.336004579035517</v>
      </c>
      <c r="AE429">
        <f t="shared" si="11"/>
        <v>1</v>
      </c>
    </row>
    <row r="430" spans="12:31" ht="12.75">
      <c r="L430" s="6"/>
      <c r="M430" s="6">
        <f>+$N$2*O$3</f>
        <v>45</v>
      </c>
      <c r="N430" s="6" t="s">
        <v>44</v>
      </c>
      <c r="O430" s="6">
        <f ca="1">INT($O$18*(RAND()-0.5))</f>
        <v>545</v>
      </c>
      <c r="P430" s="6" t="s">
        <v>44</v>
      </c>
      <c r="Q430" s="6">
        <v>0</v>
      </c>
      <c r="R430" s="11" t="s">
        <v>44</v>
      </c>
      <c r="S430" s="11">
        <v>0</v>
      </c>
      <c r="T430" s="11" t="s">
        <v>44</v>
      </c>
      <c r="U430" s="11">
        <v>0</v>
      </c>
      <c r="AE430">
        <f t="shared" si="11"/>
        <v>0.9166666666666666</v>
      </c>
    </row>
    <row r="431" spans="12:31" ht="12.75">
      <c r="L431" s="6"/>
      <c r="M431" s="6">
        <f>+$N$2*O$4</f>
        <v>90</v>
      </c>
      <c r="N431" s="6">
        <v>336.515</v>
      </c>
      <c r="O431" s="6">
        <v>336.851</v>
      </c>
      <c r="P431" s="6">
        <v>893.452</v>
      </c>
      <c r="Q431" s="6">
        <v>893.452</v>
      </c>
      <c r="R431" s="11">
        <f>BlackScholes(1,0.0325,AE431,320,N431,0.3,0)</f>
        <v>49.20989939386161</v>
      </c>
      <c r="S431" s="11">
        <f>BlackScholes(1,0.0325,AE431,320,O431,0.3,0)</f>
        <v>49.43275771916016</v>
      </c>
      <c r="T431" s="11">
        <f>BlackScholes(2,0.0325,AE431,320,O431,0.3,0)</f>
        <v>24.03139978865639</v>
      </c>
      <c r="U431" s="11">
        <f>BlackScholes(2,0.0325,AE431,320,N431,0.3,0)</f>
        <v>24.144541463357875</v>
      </c>
      <c r="AE431">
        <f t="shared" si="11"/>
        <v>0.8333333333333334</v>
      </c>
    </row>
    <row r="432" spans="12:31" ht="12.75">
      <c r="L432" s="6"/>
      <c r="M432" s="6">
        <f>+$N$2*O$5</f>
        <v>135</v>
      </c>
      <c r="N432" s="6" t="s">
        <v>44</v>
      </c>
      <c r="O432" s="6">
        <f ca="1">INT($O$18*(RAND()-0.5))</f>
        <v>120</v>
      </c>
      <c r="P432" s="6" t="s">
        <v>44</v>
      </c>
      <c r="Q432" s="6">
        <v>0</v>
      </c>
      <c r="R432" s="11" t="s">
        <v>44</v>
      </c>
      <c r="S432" s="11">
        <v>0</v>
      </c>
      <c r="T432" s="11" t="s">
        <v>44</v>
      </c>
      <c r="U432" s="11">
        <v>0</v>
      </c>
      <c r="AE432">
        <f t="shared" si="11"/>
        <v>0.75</v>
      </c>
    </row>
    <row r="433" spans="12:31" ht="12.75">
      <c r="L433" s="6"/>
      <c r="M433" s="6">
        <f>+$N$2*O$6</f>
        <v>180</v>
      </c>
      <c r="N433" s="6">
        <v>350.323</v>
      </c>
      <c r="O433" s="6">
        <v>350.673</v>
      </c>
      <c r="P433" s="6">
        <v>894.089</v>
      </c>
      <c r="Q433" s="6">
        <v>894.089</v>
      </c>
      <c r="R433" s="11">
        <f>BlackScholes(1,0.0325,AE433,320,N433,0.3,0)</f>
        <v>54.24065237673542</v>
      </c>
      <c r="S433" s="11">
        <f>BlackScholes(1,0.0325,AE433,320,O433,0.3,0)</f>
        <v>54.492620066513346</v>
      </c>
      <c r="T433" s="11">
        <f>BlackScholes(2,0.0325,AE433,320,O433,0.3,0)</f>
        <v>16.960858300842723</v>
      </c>
      <c r="U433" s="11">
        <f>BlackScholes(2,0.0325,AE433,320,N433,0.3,0)</f>
        <v>17.058890611064808</v>
      </c>
      <c r="AE433">
        <f t="shared" si="11"/>
        <v>0.6666666666666666</v>
      </c>
    </row>
    <row r="434" spans="12:31" ht="12.75">
      <c r="L434" s="6"/>
      <c r="M434" s="6">
        <f>+$N$2*O$7</f>
        <v>225</v>
      </c>
      <c r="N434" s="6" t="s">
        <v>44</v>
      </c>
      <c r="O434" s="6">
        <f ca="1">INT($O$18*(RAND()-0.5))</f>
        <v>108</v>
      </c>
      <c r="P434" s="6" t="s">
        <v>44</v>
      </c>
      <c r="Q434" s="6">
        <v>0</v>
      </c>
      <c r="R434" s="11" t="s">
        <v>44</v>
      </c>
      <c r="S434" s="11">
        <v>0</v>
      </c>
      <c r="T434" s="11" t="s">
        <v>44</v>
      </c>
      <c r="U434" s="11">
        <v>0</v>
      </c>
      <c r="AE434">
        <f t="shared" si="11"/>
        <v>0.5833333333333334</v>
      </c>
    </row>
    <row r="435" spans="12:31" ht="12.75">
      <c r="L435" s="6"/>
      <c r="M435" s="6">
        <f>+$N$2*O$8</f>
        <v>270</v>
      </c>
      <c r="N435" s="6">
        <v>348.388</v>
      </c>
      <c r="O435" s="6">
        <v>348.737</v>
      </c>
      <c r="P435" s="6">
        <v>894.726</v>
      </c>
      <c r="Q435" s="6">
        <v>894.726</v>
      </c>
      <c r="R435" s="11">
        <f>BlackScholes(1,0.0325,AE435,320,N435,0.3,0)</f>
        <v>47.900947545419825</v>
      </c>
      <c r="S435" s="11">
        <f>BlackScholes(1,0.0325,AE435,320,O435,0.3,0)</f>
        <v>48.15256260681412</v>
      </c>
      <c r="T435" s="11">
        <f>BlackScholes(2,0.0325,AE435,320,O435,0.3,0)</f>
        <v>14.257584679354075</v>
      </c>
      <c r="U435" s="11">
        <f>BlackScholes(2,0.0325,AE435,320,N435,0.3,0)</f>
        <v>14.35496961795981</v>
      </c>
      <c r="AE435">
        <f t="shared" si="11"/>
        <v>0.5</v>
      </c>
    </row>
    <row r="436" spans="12:31" ht="12.75">
      <c r="L436" s="6"/>
      <c r="M436" s="6">
        <f>+$N$2*O$9</f>
        <v>315</v>
      </c>
      <c r="N436" s="6" t="s">
        <v>44</v>
      </c>
      <c r="O436" s="6">
        <f ca="1">INT($O$18*(RAND()-0.5))</f>
        <v>8</v>
      </c>
      <c r="P436" s="6" t="s">
        <v>44</v>
      </c>
      <c r="Q436" s="6">
        <v>0</v>
      </c>
      <c r="R436" s="11" t="s">
        <v>44</v>
      </c>
      <c r="S436" s="11">
        <v>0</v>
      </c>
      <c r="T436" s="11" t="s">
        <v>44</v>
      </c>
      <c r="U436" s="11">
        <v>0</v>
      </c>
      <c r="AE436">
        <f t="shared" si="11"/>
        <v>0.4166666666666667</v>
      </c>
    </row>
    <row r="437" spans="12:31" ht="12.75">
      <c r="L437" s="6"/>
      <c r="M437" s="6">
        <f>+$N$2*O$10</f>
        <v>360</v>
      </c>
      <c r="N437" s="6">
        <v>329.901</v>
      </c>
      <c r="O437" s="6">
        <v>330.231</v>
      </c>
      <c r="P437" s="6">
        <v>895.364</v>
      </c>
      <c r="Q437" s="6">
        <v>895.364</v>
      </c>
      <c r="R437" s="11">
        <f>BlackScholes(1,0.0325,AE437,320,N437,0.3,0)</f>
        <v>29.610980555438026</v>
      </c>
      <c r="S437" s="11">
        <f>BlackScholes(1,0.0325,AE437,320,O437,0.3,0)</f>
        <v>29.818396228446822</v>
      </c>
      <c r="T437" s="11">
        <f>BlackScholes(2,0.0325,AE437,320,O437,0.3,0)</f>
        <v>16.13943971416716</v>
      </c>
      <c r="U437" s="11">
        <f>BlackScholes(2,0.0325,AE437,320,N437,0.3,0)</f>
        <v>16.262024041158334</v>
      </c>
      <c r="AE437">
        <f t="shared" si="11"/>
        <v>0.3333333333333333</v>
      </c>
    </row>
    <row r="438" spans="12:31" ht="12.75">
      <c r="L438" s="6"/>
      <c r="M438" s="6">
        <f>+$N$2*O$11</f>
        <v>405</v>
      </c>
      <c r="N438" s="6" t="s">
        <v>44</v>
      </c>
      <c r="O438" s="6">
        <f ca="1">INT($O$18*(RAND()-0.5))</f>
        <v>-35</v>
      </c>
      <c r="P438" s="6" t="s">
        <v>44</v>
      </c>
      <c r="Q438" s="6">
        <v>0</v>
      </c>
      <c r="R438" s="11" t="s">
        <v>44</v>
      </c>
      <c r="S438" s="11">
        <v>0</v>
      </c>
      <c r="T438" s="11" t="s">
        <v>44</v>
      </c>
      <c r="U438" s="11">
        <v>0</v>
      </c>
      <c r="AE438">
        <f t="shared" si="11"/>
        <v>0.25</v>
      </c>
    </row>
    <row r="439" spans="12:31" ht="12.75">
      <c r="L439" s="6"/>
      <c r="M439" s="6">
        <f>+$N$2*O$12</f>
        <v>450</v>
      </c>
      <c r="N439" s="6">
        <v>321.13</v>
      </c>
      <c r="O439" s="6">
        <v>321.452</v>
      </c>
      <c r="P439" s="6">
        <v>896.002</v>
      </c>
      <c r="Q439" s="6">
        <v>896.002</v>
      </c>
      <c r="R439" s="11">
        <f>BlackScholes(1,0.0325,AE439,320,N439,0.3,0)</f>
        <v>17.08194093229252</v>
      </c>
      <c r="S439" s="11">
        <f>BlackScholes(1,0.0325,AE439,320,O439,0.3,0)</f>
        <v>17.260647509656067</v>
      </c>
      <c r="T439" s="11">
        <f>BlackScholes(2,0.0325,AE439,320,O439,0.3,0)</f>
        <v>14.080000156152506</v>
      </c>
      <c r="U439" s="11">
        <f>BlackScholes(2,0.0325,AE439,320,N439,0.3,0)</f>
        <v>14.223293578788963</v>
      </c>
      <c r="AE439">
        <f t="shared" si="11"/>
        <v>0.16666666666666666</v>
      </c>
    </row>
    <row r="440" spans="12:31" ht="12.75">
      <c r="L440" s="6"/>
      <c r="M440" s="6">
        <f>+$N$2*O$13</f>
        <v>495</v>
      </c>
      <c r="N440" s="6" t="s">
        <v>44</v>
      </c>
      <c r="O440" s="6">
        <f ca="1">INT($O$18*(RAND()-0.5))</f>
        <v>-504</v>
      </c>
      <c r="P440" s="6" t="s">
        <v>44</v>
      </c>
      <c r="Q440" s="6">
        <v>0</v>
      </c>
      <c r="R440" s="11" t="s">
        <v>44</v>
      </c>
      <c r="S440" s="11">
        <v>0</v>
      </c>
      <c r="T440" s="11" t="s">
        <v>44</v>
      </c>
      <c r="U440" s="11">
        <v>0</v>
      </c>
      <c r="AE440">
        <f t="shared" si="11"/>
        <v>0.08333333333333333</v>
      </c>
    </row>
    <row r="441" spans="12:31" ht="12.75">
      <c r="L441" s="6"/>
      <c r="M441" s="6">
        <f>+$N$2*O$2</f>
        <v>0</v>
      </c>
      <c r="N441" s="6">
        <v>325.974</v>
      </c>
      <c r="O441" s="6">
        <v>326.3</v>
      </c>
      <c r="P441" s="6">
        <v>896.64</v>
      </c>
      <c r="Q441" s="6">
        <v>896.64</v>
      </c>
      <c r="R441" s="11">
        <f>BlackScholes(1,0.0325,AE441,320,N441,0.3,0)</f>
        <v>46.54726358459441</v>
      </c>
      <c r="S441" s="11">
        <f>BlackScholes(1,0.0325,AE441,320,O441,0.3,0)</f>
        <v>46.75138382902007</v>
      </c>
      <c r="T441" s="11">
        <f>BlackScholes(2,0.0325,AE441,320,O441,0.3,0)</f>
        <v>30.218567775038007</v>
      </c>
      <c r="U441" s="11">
        <f>BlackScholes(2,0.0325,AE441,320,N441,0.3,0)</f>
        <v>30.340447530612373</v>
      </c>
      <c r="AE441">
        <f t="shared" si="11"/>
        <v>1</v>
      </c>
    </row>
    <row r="442" spans="12:31" ht="12.75">
      <c r="L442" s="6"/>
      <c r="M442" s="6">
        <f>+$N$2*O$3</f>
        <v>45</v>
      </c>
      <c r="N442" s="6" t="s">
        <v>44</v>
      </c>
      <c r="O442" s="6">
        <f ca="1">INT($O$18*(RAND()-0.5))</f>
        <v>-384</v>
      </c>
      <c r="P442" s="6" t="s">
        <v>44</v>
      </c>
      <c r="Q442" s="6">
        <v>0</v>
      </c>
      <c r="R442" s="11" t="s">
        <v>44</v>
      </c>
      <c r="S442" s="11">
        <v>0</v>
      </c>
      <c r="T442" s="11" t="s">
        <v>44</v>
      </c>
      <c r="U442" s="11">
        <v>0</v>
      </c>
      <c r="AE442">
        <f t="shared" si="11"/>
        <v>0.9166666666666666</v>
      </c>
    </row>
    <row r="443" spans="12:31" ht="12.75">
      <c r="L443" s="6"/>
      <c r="M443" s="6">
        <f>+$N$2*O$4</f>
        <v>90</v>
      </c>
      <c r="N443" s="6">
        <v>320.594</v>
      </c>
      <c r="O443" s="6">
        <v>320.915</v>
      </c>
      <c r="P443" s="6">
        <v>897.279</v>
      </c>
      <c r="Q443" s="6">
        <v>897.279</v>
      </c>
      <c r="R443" s="11">
        <f>BlackScholes(1,0.0325,AE443,320,N443,0.3,0)</f>
        <v>39.175467527080045</v>
      </c>
      <c r="S443" s="11">
        <f>BlackScholes(1,0.0325,AE443,320,O443,0.3,0)</f>
        <v>39.36695643454653</v>
      </c>
      <c r="T443" s="11">
        <f>BlackScholes(2,0.0325,AE443,320,O443,0.3,0)</f>
        <v>29.901598504042745</v>
      </c>
      <c r="U443" s="11">
        <f>BlackScholes(2,0.0325,AE443,320,N443,0.3,0)</f>
        <v>30.031109596576286</v>
      </c>
      <c r="AE443">
        <f t="shared" si="11"/>
        <v>0.8333333333333334</v>
      </c>
    </row>
    <row r="444" spans="12:31" ht="12.75">
      <c r="L444" s="6"/>
      <c r="M444" s="6">
        <f>+$N$2*O$5</f>
        <v>135</v>
      </c>
      <c r="N444" s="6" t="s">
        <v>44</v>
      </c>
      <c r="O444" s="6">
        <f ca="1">INT($O$18*(RAND()-0.5))</f>
        <v>-413</v>
      </c>
      <c r="P444" s="6" t="s">
        <v>44</v>
      </c>
      <c r="Q444" s="6">
        <v>0</v>
      </c>
      <c r="R444" s="11" t="s">
        <v>44</v>
      </c>
      <c r="S444" s="11">
        <v>0</v>
      </c>
      <c r="T444" s="11" t="s">
        <v>44</v>
      </c>
      <c r="U444" s="11">
        <v>0</v>
      </c>
      <c r="AE444">
        <f t="shared" si="11"/>
        <v>0.75</v>
      </c>
    </row>
    <row r="445" spans="12:31" ht="12.75">
      <c r="L445" s="6"/>
      <c r="M445" s="6">
        <f>+$N$2*O$6</f>
        <v>180</v>
      </c>
      <c r="N445" s="6">
        <v>308.783</v>
      </c>
      <c r="O445" s="6">
        <v>309.092</v>
      </c>
      <c r="P445" s="6">
        <v>897.918</v>
      </c>
      <c r="Q445" s="6">
        <v>897.918</v>
      </c>
      <c r="R445" s="11">
        <f>BlackScholes(1,0.0325,AE445,320,N445,0.3,0)</f>
        <v>28.175077122498543</v>
      </c>
      <c r="S445" s="11">
        <f>BlackScholes(1,0.0325,AE445,320,O445,0.3,0)</f>
        <v>28.33786342450047</v>
      </c>
      <c r="T445" s="11">
        <f>BlackScholes(2,0.0325,AE445,320,O445,0.3,0)</f>
        <v>32.38710165882985</v>
      </c>
      <c r="U445" s="11">
        <f>BlackScholes(2,0.0325,AE445,320,N445,0.3,0)</f>
        <v>32.53331535682789</v>
      </c>
      <c r="AE445">
        <f t="shared" si="11"/>
        <v>0.6666666666666666</v>
      </c>
    </row>
    <row r="446" spans="12:31" ht="12.75">
      <c r="L446" s="6"/>
      <c r="M446" s="6">
        <f>+$N$2*O$7</f>
        <v>225</v>
      </c>
      <c r="N446" s="6" t="s">
        <v>44</v>
      </c>
      <c r="O446" s="6">
        <f ca="1">INT($O$18*(RAND()-0.5))</f>
        <v>-448</v>
      </c>
      <c r="P446" s="6" t="s">
        <v>44</v>
      </c>
      <c r="Q446" s="6">
        <v>0</v>
      </c>
      <c r="R446" s="11" t="s">
        <v>44</v>
      </c>
      <c r="S446" s="11">
        <v>0</v>
      </c>
      <c r="T446" s="11" t="s">
        <v>44</v>
      </c>
      <c r="U446" s="11">
        <v>0</v>
      </c>
      <c r="AE446">
        <f t="shared" si="11"/>
        <v>0.5833333333333334</v>
      </c>
    </row>
    <row r="447" spans="12:31" ht="12.75">
      <c r="L447" s="6"/>
      <c r="M447" s="6">
        <f>+$N$2*O$8</f>
        <v>270</v>
      </c>
      <c r="N447" s="6">
        <v>295.42</v>
      </c>
      <c r="O447" s="6">
        <v>295.715</v>
      </c>
      <c r="P447" s="6">
        <v>898.558</v>
      </c>
      <c r="Q447" s="6">
        <v>898.558</v>
      </c>
      <c r="R447" s="11">
        <f>BlackScholes(1,0.0325,AE447,320,N447,0.3,0)</f>
        <v>17.211280823026332</v>
      </c>
      <c r="S447" s="11">
        <f>BlackScholes(1,0.0325,AE447,320,O447,0.3,0)</f>
        <v>17.336352561199316</v>
      </c>
      <c r="T447" s="11">
        <f>BlackScholes(2,0.0325,AE447,320,O447,0.3,0)</f>
        <v>36.46337463373931</v>
      </c>
      <c r="U447" s="11">
        <f>BlackScholes(2,0.0325,AE447,320,N447,0.3,0)</f>
        <v>36.63330289556629</v>
      </c>
      <c r="AE447">
        <f t="shared" si="11"/>
        <v>0.5</v>
      </c>
    </row>
    <row r="448" spans="12:31" ht="12.75">
      <c r="L448" s="6"/>
      <c r="M448" s="6">
        <f>+$N$2*O$9</f>
        <v>315</v>
      </c>
      <c r="N448" s="6" t="s">
        <v>44</v>
      </c>
      <c r="O448" s="6">
        <f ca="1">INT($O$18*(RAND()-0.5))</f>
        <v>176</v>
      </c>
      <c r="P448" s="6" t="s">
        <v>44</v>
      </c>
      <c r="Q448" s="6">
        <v>0</v>
      </c>
      <c r="R448" s="11" t="s">
        <v>44</v>
      </c>
      <c r="S448" s="11">
        <v>0</v>
      </c>
      <c r="T448" s="11" t="s">
        <v>44</v>
      </c>
      <c r="U448" s="11">
        <v>0</v>
      </c>
      <c r="AE448">
        <f t="shared" si="11"/>
        <v>0.4166666666666667</v>
      </c>
    </row>
    <row r="449" spans="12:31" ht="12.75">
      <c r="L449" s="6"/>
      <c r="M449" s="6">
        <f>+$N$2*O$10</f>
        <v>360</v>
      </c>
      <c r="N449" s="6">
        <v>281.303</v>
      </c>
      <c r="O449" s="6">
        <v>281.584</v>
      </c>
      <c r="P449" s="6">
        <v>899.199</v>
      </c>
      <c r="Q449" s="6">
        <v>899.199</v>
      </c>
      <c r="R449" s="11">
        <f>BlackScholes(1,0.0325,AE449,320,N449,0.3,0)</f>
        <v>7.601923674125137</v>
      </c>
      <c r="S449" s="11">
        <f>BlackScholes(1,0.0325,AE449,320,O449,0.3,0)</f>
        <v>7.679731542092743</v>
      </c>
      <c r="T449" s="11">
        <f>BlackScholes(2,0.0325,AE449,320,O449,0.3,0)</f>
        <v>42.64777502781307</v>
      </c>
      <c r="U449" s="11">
        <f>BlackScholes(2,0.0325,AE449,320,N449,0.3,0)</f>
        <v>42.850967159845474</v>
      </c>
      <c r="AE449">
        <f t="shared" si="11"/>
        <v>0.3333333333333333</v>
      </c>
    </row>
    <row r="450" spans="12:31" ht="12.75">
      <c r="L450" s="6"/>
      <c r="M450" s="6">
        <f>+$N$2*O$11</f>
        <v>405</v>
      </c>
      <c r="N450" s="6" t="s">
        <v>44</v>
      </c>
      <c r="O450" s="6">
        <f ca="1">INT($O$18*(RAND()-0.5))</f>
        <v>-59</v>
      </c>
      <c r="P450" s="6" t="s">
        <v>44</v>
      </c>
      <c r="Q450" s="6">
        <v>0</v>
      </c>
      <c r="R450" s="11" t="s">
        <v>44</v>
      </c>
      <c r="S450" s="11">
        <v>0</v>
      </c>
      <c r="T450" s="11" t="s">
        <v>44</v>
      </c>
      <c r="U450" s="11">
        <v>0</v>
      </c>
      <c r="AE450">
        <f t="shared" si="11"/>
        <v>0.25</v>
      </c>
    </row>
    <row r="451" spans="12:31" ht="12.75">
      <c r="L451" s="6"/>
      <c r="M451" s="6">
        <f>+$N$2*O$12</f>
        <v>450</v>
      </c>
      <c r="N451" s="6">
        <v>297.546</v>
      </c>
      <c r="O451" s="6">
        <v>297.843</v>
      </c>
      <c r="P451" s="6">
        <v>899.839</v>
      </c>
      <c r="Q451" s="6">
        <v>899.839</v>
      </c>
      <c r="R451" s="11">
        <f>BlackScholes(1,0.0325,AE451,320,N451,0.3,0)</f>
        <v>6.885525848050295</v>
      </c>
      <c r="S451" s="11">
        <f>BlackScholes(1,0.0325,AE451,320,O451,0.3,0)</f>
        <v>6.978792138068316</v>
      </c>
      <c r="T451" s="11">
        <f>BlackScholes(2,0.0325,AE451,320,O451,0.3,0)</f>
        <v>27.40714478456474</v>
      </c>
      <c r="U451" s="11">
        <f>BlackScholes(2,0.0325,AE451,320,N451,0.3,0)</f>
        <v>27.610878494546743</v>
      </c>
      <c r="AE451">
        <f t="shared" si="11"/>
        <v>0.16666666666666666</v>
      </c>
    </row>
    <row r="452" spans="12:31" ht="12.75">
      <c r="L452" s="6"/>
      <c r="M452" s="6">
        <f>+$N$2*O$13</f>
        <v>495</v>
      </c>
      <c r="N452" s="6" t="s">
        <v>44</v>
      </c>
      <c r="O452" s="6">
        <f ca="1">INT($O$18*(RAND()-0.5))</f>
        <v>525</v>
      </c>
      <c r="P452" s="6" t="s">
        <v>44</v>
      </c>
      <c r="Q452" s="6">
        <v>0</v>
      </c>
      <c r="R452" s="11" t="s">
        <v>44</v>
      </c>
      <c r="S452" s="11">
        <v>0</v>
      </c>
      <c r="T452" s="11" t="s">
        <v>44</v>
      </c>
      <c r="U452" s="11">
        <v>0</v>
      </c>
      <c r="AE452">
        <f t="shared" si="11"/>
        <v>0.08333333333333333</v>
      </c>
    </row>
    <row r="453" spans="12:31" ht="12.75">
      <c r="L453" s="6" t="s">
        <v>78</v>
      </c>
      <c r="M453" s="6">
        <f>+$N$2*O$2</f>
        <v>0</v>
      </c>
      <c r="N453" s="6">
        <v>346.826</v>
      </c>
      <c r="O453" s="6">
        <v>347.173</v>
      </c>
      <c r="P453" s="6">
        <v>892.896</v>
      </c>
      <c r="Q453" s="6">
        <v>892.896</v>
      </c>
      <c r="R453" s="11">
        <f>BlackScholes(1,0.0325,AE453,320,N453,0.3,0)</f>
        <v>60.39482063301759</v>
      </c>
      <c r="S453" s="11">
        <f>BlackScholes(1,0.0325,AE453,320,O453,0.3,0)</f>
        <v>60.63819574452678</v>
      </c>
      <c r="T453" s="11">
        <f>BlackScholes(2,0.0325,AE453,320,O453,0.3,0)</f>
        <v>23.232379690544718</v>
      </c>
      <c r="U453" s="11">
        <f>BlackScholes(2,0.0325,AE453,320,N453,0.3,0)</f>
        <v>23.336004579035517</v>
      </c>
      <c r="AE453">
        <f t="shared" si="11"/>
        <v>1</v>
      </c>
    </row>
    <row r="454" spans="12:31" ht="12.75">
      <c r="L454" s="6"/>
      <c r="M454" s="6">
        <f>+$N$2*O$3</f>
        <v>45</v>
      </c>
      <c r="N454" s="6" t="s">
        <v>44</v>
      </c>
      <c r="O454" s="6">
        <f ca="1">INT($O$18*(RAND()-0.5))</f>
        <v>435</v>
      </c>
      <c r="P454" s="6" t="s">
        <v>44</v>
      </c>
      <c r="Q454" s="6">
        <v>0</v>
      </c>
      <c r="R454" s="11" t="s">
        <v>44</v>
      </c>
      <c r="S454" s="11">
        <v>0</v>
      </c>
      <c r="T454" s="11" t="s">
        <v>44</v>
      </c>
      <c r="U454" s="11">
        <v>0</v>
      </c>
      <c r="AE454">
        <f t="shared" si="11"/>
        <v>0.9166666666666666</v>
      </c>
    </row>
    <row r="455" spans="12:31" ht="12.75">
      <c r="L455" s="6"/>
      <c r="M455" s="6">
        <f>+$N$2*O$4</f>
        <v>90</v>
      </c>
      <c r="N455" s="6">
        <v>349.916</v>
      </c>
      <c r="O455" s="6">
        <v>350.266</v>
      </c>
      <c r="P455" s="6">
        <v>893.452</v>
      </c>
      <c r="Q455" s="6">
        <v>893.452</v>
      </c>
      <c r="R455" s="11">
        <f>BlackScholes(1,0.0325,AE455,320,N455,0.3,0)</f>
        <v>58.43325614412988</v>
      </c>
      <c r="S455" s="11">
        <f>BlackScholes(1,0.0325,AE455,320,O455,0.3,0)</f>
        <v>58.683022869779165</v>
      </c>
      <c r="T455" s="11">
        <f>BlackScholes(2,0.0325,AE455,320,O455,0.3,0)</f>
        <v>19.86666493927538</v>
      </c>
      <c r="U455" s="11">
        <f>BlackScholes(2,0.0325,AE455,320,N455,0.3,0)</f>
        <v>19.966898213626116</v>
      </c>
      <c r="AE455">
        <f t="shared" si="11"/>
        <v>0.8333333333333334</v>
      </c>
    </row>
    <row r="456" spans="12:31" ht="12.75">
      <c r="L456" s="6"/>
      <c r="M456" s="6">
        <f>+$N$2*O$5</f>
        <v>135</v>
      </c>
      <c r="N456" s="6" t="s">
        <v>44</v>
      </c>
      <c r="O456" s="6">
        <f ca="1">INT($O$18*(RAND()-0.5))</f>
        <v>-12</v>
      </c>
      <c r="P456" s="6" t="s">
        <v>44</v>
      </c>
      <c r="Q456" s="6">
        <v>0</v>
      </c>
      <c r="R456" s="11" t="s">
        <v>44</v>
      </c>
      <c r="S456" s="11">
        <v>0</v>
      </c>
      <c r="T456" s="11" t="s">
        <v>44</v>
      </c>
      <c r="U456" s="11">
        <v>0</v>
      </c>
      <c r="AE456">
        <f t="shared" si="11"/>
        <v>0.75</v>
      </c>
    </row>
    <row r="457" spans="12:31" ht="12.75">
      <c r="L457" s="6"/>
      <c r="M457" s="6">
        <f>+$N$2*O$6</f>
        <v>180</v>
      </c>
      <c r="N457" s="6">
        <v>341.639</v>
      </c>
      <c r="O457" s="6">
        <v>341.981</v>
      </c>
      <c r="P457" s="6">
        <v>894.089</v>
      </c>
      <c r="Q457" s="6">
        <v>894.089</v>
      </c>
      <c r="R457" s="11">
        <f>BlackScholes(1,0.0325,AE457,320,N457,0.3,0)</f>
        <v>48.14714006863787</v>
      </c>
      <c r="S457" s="11">
        <f>BlackScholes(1,0.0325,AE457,320,O457,0.3,0)</f>
        <v>48.38121305505588</v>
      </c>
      <c r="T457" s="11">
        <f>BlackScholes(2,0.0325,AE457,320,O457,0.3,0)</f>
        <v>19.541451289385254</v>
      </c>
      <c r="U457" s="11">
        <f>BlackScholes(2,0.0325,AE457,320,N457,0.3,0)</f>
        <v>19.649378302967207</v>
      </c>
      <c r="AE457">
        <f t="shared" si="11"/>
        <v>0.6666666666666666</v>
      </c>
    </row>
    <row r="458" spans="12:31" ht="12.75">
      <c r="L458" s="6"/>
      <c r="M458" s="6">
        <f>+$N$2*O$7</f>
        <v>225</v>
      </c>
      <c r="N458" s="6" t="s">
        <v>44</v>
      </c>
      <c r="O458" s="6">
        <f ca="1">INT($O$18*(RAND()-0.5))</f>
        <v>-477</v>
      </c>
      <c r="P458" s="6" t="s">
        <v>44</v>
      </c>
      <c r="Q458" s="6">
        <v>0</v>
      </c>
      <c r="R458" s="11" t="s">
        <v>44</v>
      </c>
      <c r="S458" s="11">
        <v>0</v>
      </c>
      <c r="T458" s="11" t="s">
        <v>44</v>
      </c>
      <c r="U458" s="11">
        <v>0</v>
      </c>
      <c r="AE458">
        <f t="shared" si="11"/>
        <v>0.5833333333333334</v>
      </c>
    </row>
    <row r="459" spans="12:31" ht="12.75">
      <c r="L459" s="6"/>
      <c r="M459" s="6">
        <f>+$N$2*O$8</f>
        <v>270</v>
      </c>
      <c r="N459" s="6">
        <v>337.394</v>
      </c>
      <c r="O459" s="6">
        <v>337.732</v>
      </c>
      <c r="P459" s="6">
        <v>894.726</v>
      </c>
      <c r="Q459" s="6">
        <v>894.726</v>
      </c>
      <c r="R459" s="11">
        <f>BlackScholes(1,0.0325,AE459,320,N459,0.3,0)</f>
        <v>40.269321233777326</v>
      </c>
      <c r="S459" s="11">
        <f>BlackScholes(1,0.0325,AE459,320,O459,0.3,0)</f>
        <v>40.49512411202188</v>
      </c>
      <c r="T459" s="11">
        <f>BlackScholes(2,0.0325,AE459,320,O459,0.3,0)</f>
        <v>17.60514618456183</v>
      </c>
      <c r="U459" s="11">
        <f>BlackScholes(2,0.0325,AE459,320,N459,0.3,0)</f>
        <v>17.717343306317293</v>
      </c>
      <c r="AE459">
        <f t="shared" si="11"/>
        <v>0.5</v>
      </c>
    </row>
    <row r="460" spans="12:31" ht="12.75">
      <c r="L460" s="6"/>
      <c r="M460" s="6">
        <f>+$N$2*O$9</f>
        <v>315</v>
      </c>
      <c r="N460" s="6" t="s">
        <v>44</v>
      </c>
      <c r="O460" s="6">
        <f ca="1">INT($O$18*(RAND()-0.5))</f>
        <v>429</v>
      </c>
      <c r="P460" s="6" t="s">
        <v>44</v>
      </c>
      <c r="Q460" s="6">
        <v>0</v>
      </c>
      <c r="R460" s="11" t="s">
        <v>44</v>
      </c>
      <c r="S460" s="11">
        <v>0</v>
      </c>
      <c r="T460" s="11" t="s">
        <v>44</v>
      </c>
      <c r="U460" s="11">
        <v>0</v>
      </c>
      <c r="AE460">
        <f t="shared" si="11"/>
        <v>0.4166666666666667</v>
      </c>
    </row>
    <row r="461" spans="12:31" ht="12.75">
      <c r="L461" s="6"/>
      <c r="M461" s="6">
        <f>+$N$2*O$10</f>
        <v>360</v>
      </c>
      <c r="N461" s="6">
        <v>349.072</v>
      </c>
      <c r="O461" s="6">
        <v>349.421</v>
      </c>
      <c r="P461" s="6">
        <v>895.364</v>
      </c>
      <c r="Q461" s="6">
        <v>895.364</v>
      </c>
      <c r="R461" s="11">
        <f>BlackScholes(1,0.0325,AE461,320,N461,0.3,0)</f>
        <v>42.7824599218621</v>
      </c>
      <c r="S461" s="11">
        <f>BlackScholes(1,0.0325,AE461,320,O461,0.3,0)</f>
        <v>43.04192938173697</v>
      </c>
      <c r="T461" s="11">
        <f>BlackScholes(2,0.0325,AE461,320,O461,0.3,0)</f>
        <v>10.172972867457311</v>
      </c>
      <c r="U461" s="11">
        <f>BlackScholes(2,0.0325,AE461,320,N461,0.3,0)</f>
        <v>10.262503407582455</v>
      </c>
      <c r="AE461">
        <f t="shared" si="11"/>
        <v>0.3333333333333333</v>
      </c>
    </row>
    <row r="462" spans="12:31" ht="12.75">
      <c r="L462" s="6"/>
      <c r="M462" s="6">
        <f>+$N$2*O$11</f>
        <v>405</v>
      </c>
      <c r="N462" s="6" t="s">
        <v>44</v>
      </c>
      <c r="O462" s="6">
        <f ca="1">INT($O$18*(RAND()-0.5))</f>
        <v>72</v>
      </c>
      <c r="P462" s="6" t="s">
        <v>44</v>
      </c>
      <c r="Q462" s="6">
        <v>0</v>
      </c>
      <c r="R462" s="11" t="s">
        <v>44</v>
      </c>
      <c r="S462" s="11">
        <v>0</v>
      </c>
      <c r="T462" s="11" t="s">
        <v>44</v>
      </c>
      <c r="U462" s="11">
        <v>0</v>
      </c>
      <c r="AE462">
        <f t="shared" si="11"/>
        <v>0.25</v>
      </c>
    </row>
    <row r="463" spans="12:31" ht="12.75">
      <c r="L463" s="6"/>
      <c r="M463" s="6">
        <f>+$N$2*O$12</f>
        <v>450</v>
      </c>
      <c r="N463" s="6">
        <v>343.002</v>
      </c>
      <c r="O463" s="6">
        <v>343.346</v>
      </c>
      <c r="P463" s="6">
        <v>896.002</v>
      </c>
      <c r="Q463" s="6">
        <v>896.002</v>
      </c>
      <c r="R463" s="11">
        <f>BlackScholes(1,0.0325,AE463,320,N463,0.3,0)</f>
        <v>31.42825367424102</v>
      </c>
      <c r="S463" s="11">
        <f>BlackScholes(1,0.0325,AE463,320,O463,0.3,0)</f>
        <v>31.686452688542413</v>
      </c>
      <c r="T463" s="11">
        <f>BlackScholes(2,0.0325,AE463,320,O463,0.3,0)</f>
        <v>6.611805335038863</v>
      </c>
      <c r="U463" s="11">
        <f>BlackScholes(2,0.0325,AE463,320,N463,0.3,0)</f>
        <v>6.697606320737421</v>
      </c>
      <c r="AE463">
        <f t="shared" si="11"/>
        <v>0.16666666666666666</v>
      </c>
    </row>
    <row r="464" spans="12:31" ht="12.75">
      <c r="L464" s="6"/>
      <c r="M464" s="6">
        <f>+$N$2*O$13</f>
        <v>495</v>
      </c>
      <c r="N464" s="6" t="s">
        <v>44</v>
      </c>
      <c r="O464" s="6">
        <f ca="1">INT($O$18*(RAND()-0.5))</f>
        <v>-494</v>
      </c>
      <c r="P464" s="6" t="s">
        <v>44</v>
      </c>
      <c r="Q464" s="6">
        <v>0</v>
      </c>
      <c r="R464" s="11" t="s">
        <v>44</v>
      </c>
      <c r="S464" s="11">
        <v>0</v>
      </c>
      <c r="T464" s="11" t="s">
        <v>44</v>
      </c>
      <c r="U464" s="11">
        <v>0</v>
      </c>
      <c r="AE464">
        <f t="shared" si="11"/>
        <v>0.08333333333333333</v>
      </c>
    </row>
    <row r="465" spans="12:31" ht="12.75">
      <c r="L465" s="6"/>
      <c r="M465" s="6">
        <f>+$N$2*O$2</f>
        <v>0</v>
      </c>
      <c r="N465" s="6">
        <v>351.157</v>
      </c>
      <c r="O465" s="6">
        <v>351.509</v>
      </c>
      <c r="P465" s="6">
        <v>896.64</v>
      </c>
      <c r="Q465" s="6">
        <v>896.64</v>
      </c>
      <c r="R465" s="11">
        <f>BlackScholes(1,0.0325,AE465,320,N465,0.3,0)</f>
        <v>63.460886832660655</v>
      </c>
      <c r="S465" s="11">
        <f>BlackScholes(1,0.0325,AE465,320,O465,0.3,0)</f>
        <v>63.712764926488084</v>
      </c>
      <c r="T465" s="11">
        <f>BlackScholes(2,0.0325,AE465,320,O465,0.3,0)</f>
        <v>21.970948872506025</v>
      </c>
      <c r="U465" s="11">
        <f>BlackScholes(2,0.0325,AE465,320,N465,0.3,0)</f>
        <v>22.071070778678628</v>
      </c>
      <c r="AE465">
        <f t="shared" si="11"/>
        <v>1</v>
      </c>
    </row>
    <row r="466" spans="12:31" ht="12.75">
      <c r="L466" s="6"/>
      <c r="M466" s="6">
        <f>+$N$2*O$3</f>
        <v>45</v>
      </c>
      <c r="N466" s="6" t="s">
        <v>44</v>
      </c>
      <c r="O466" s="6">
        <f ca="1">INT($O$18*(RAND()-0.5))</f>
        <v>-399</v>
      </c>
      <c r="P466" s="6" t="s">
        <v>44</v>
      </c>
      <c r="Q466" s="6">
        <v>0</v>
      </c>
      <c r="R466" s="11" t="s">
        <v>44</v>
      </c>
      <c r="S466" s="11">
        <v>0</v>
      </c>
      <c r="T466" s="11" t="s">
        <v>44</v>
      </c>
      <c r="U466" s="11">
        <v>0</v>
      </c>
      <c r="AE466">
        <f t="shared" si="11"/>
        <v>0.9166666666666666</v>
      </c>
    </row>
    <row r="467" spans="12:31" ht="12.75">
      <c r="L467" s="6"/>
      <c r="M467" s="6">
        <f>+$N$2*O$4</f>
        <v>90</v>
      </c>
      <c r="N467" s="6">
        <v>322.17</v>
      </c>
      <c r="O467" s="6">
        <v>322.493</v>
      </c>
      <c r="P467" s="6">
        <v>897.279</v>
      </c>
      <c r="Q467" s="6">
        <v>897.279</v>
      </c>
      <c r="R467" s="11">
        <f>BlackScholes(1,0.0325,AE467,320,N467,0.3,0)</f>
        <v>40.119958629499095</v>
      </c>
      <c r="S467" s="11">
        <f>BlackScholes(1,0.0325,AE467,320,O467,0.3,0)</f>
        <v>40.31487491462775</v>
      </c>
      <c r="T467" s="11">
        <f>BlackScholes(2,0.0325,AE467,320,O467,0.3,0)</f>
        <v>29.271516984123988</v>
      </c>
      <c r="U467" s="11">
        <f>BlackScholes(2,0.0325,AE467,320,N467,0.3,0)</f>
        <v>29.399600698995325</v>
      </c>
      <c r="AE467">
        <f t="shared" si="11"/>
        <v>0.8333333333333334</v>
      </c>
    </row>
    <row r="468" spans="12:31" ht="12.75">
      <c r="L468" s="6"/>
      <c r="M468" s="6">
        <f>+$N$2*O$5</f>
        <v>135</v>
      </c>
      <c r="N468" s="6" t="s">
        <v>44</v>
      </c>
      <c r="O468" s="6">
        <f ca="1">INT($O$18*(RAND()-0.5))</f>
        <v>-516</v>
      </c>
      <c r="P468" s="6" t="s">
        <v>44</v>
      </c>
      <c r="Q468" s="6">
        <v>0</v>
      </c>
      <c r="R468" s="11" t="s">
        <v>44</v>
      </c>
      <c r="S468" s="11">
        <v>0</v>
      </c>
      <c r="T468" s="11" t="s">
        <v>44</v>
      </c>
      <c r="U468" s="11">
        <v>0</v>
      </c>
      <c r="AE468">
        <f t="shared" si="11"/>
        <v>0.75</v>
      </c>
    </row>
    <row r="469" spans="12:31" ht="12.75">
      <c r="L469" s="6"/>
      <c r="M469" s="6">
        <f>+$N$2*O$6</f>
        <v>180</v>
      </c>
      <c r="N469" s="6">
        <v>316.594</v>
      </c>
      <c r="O469" s="6">
        <v>316.91</v>
      </c>
      <c r="P469" s="6">
        <v>897.918</v>
      </c>
      <c r="Q469" s="6">
        <v>897.918</v>
      </c>
      <c r="R469" s="11">
        <f>BlackScholes(1,0.0325,AE469,320,N469,0.3,0)</f>
        <v>32.44242779367215</v>
      </c>
      <c r="S469" s="11">
        <f>BlackScholes(1,0.0325,AE469,320,O469,0.3,0)</f>
        <v>32.62166335117799</v>
      </c>
      <c r="T469" s="11">
        <f>BlackScholes(2,0.0325,AE469,320,O469,0.3,0)</f>
        <v>28.85290158550733</v>
      </c>
      <c r="U469" s="11">
        <f>BlackScholes(2,0.0325,AE469,320,N469,0.3,0)</f>
        <v>28.98966602800152</v>
      </c>
      <c r="AE469">
        <f t="shared" si="11"/>
        <v>0.6666666666666666</v>
      </c>
    </row>
    <row r="470" spans="12:31" ht="12.75">
      <c r="L470" s="6"/>
      <c r="M470" s="6">
        <f>+$N$2*O$7</f>
        <v>225</v>
      </c>
      <c r="N470" s="6" t="s">
        <v>44</v>
      </c>
      <c r="O470" s="6">
        <f ca="1">INT($O$18*(RAND()-0.5))</f>
        <v>-428</v>
      </c>
      <c r="P470" s="6" t="s">
        <v>44</v>
      </c>
      <c r="Q470" s="6">
        <v>0</v>
      </c>
      <c r="R470" s="11" t="s">
        <v>44</v>
      </c>
      <c r="S470" s="11">
        <v>0</v>
      </c>
      <c r="T470" s="11" t="s">
        <v>44</v>
      </c>
      <c r="U470" s="11">
        <v>0</v>
      </c>
      <c r="AE470">
        <f aca="true" t="shared" si="12" ref="AE470:AE476">+($B$4-M470)/$B$4</f>
        <v>0.5833333333333334</v>
      </c>
    </row>
    <row r="471" spans="12:31" ht="12.75">
      <c r="L471" s="6"/>
      <c r="M471" s="6">
        <f>+$N$2*O$8</f>
        <v>270</v>
      </c>
      <c r="N471" s="6">
        <v>322.183</v>
      </c>
      <c r="O471" s="6">
        <v>322.505</v>
      </c>
      <c r="P471" s="6">
        <v>898.558</v>
      </c>
      <c r="Q471" s="6">
        <v>898.558</v>
      </c>
      <c r="R471" s="11">
        <f>BlackScholes(1,0.0325,AE471,320,N471,0.3,0)</f>
        <v>30.733595040364435</v>
      </c>
      <c r="S471" s="11">
        <f>BlackScholes(1,0.0325,AE471,320,O471,0.3,0)</f>
        <v>30.922257404613482</v>
      </c>
      <c r="T471" s="11">
        <f>BlackScholes(2,0.0325,AE471,320,O471,0.3,0)</f>
        <v>23.259279477153463</v>
      </c>
      <c r="U471" s="11">
        <f>BlackScholes(2,0.0325,AE471,320,N471,0.3,0)</f>
        <v>23.392617112904418</v>
      </c>
      <c r="AE471">
        <f t="shared" si="12"/>
        <v>0.5</v>
      </c>
    </row>
    <row r="472" spans="12:31" ht="12.75">
      <c r="L472" s="6"/>
      <c r="M472" s="6">
        <f>+$N$2*O$9</f>
        <v>315</v>
      </c>
      <c r="N472" s="6" t="s">
        <v>44</v>
      </c>
      <c r="O472" s="6">
        <f ca="1">INT($O$18*(RAND()-0.5))</f>
        <v>-117</v>
      </c>
      <c r="P472" s="6" t="s">
        <v>44</v>
      </c>
      <c r="Q472" s="6">
        <v>0</v>
      </c>
      <c r="R472" s="11" t="s">
        <v>44</v>
      </c>
      <c r="S472" s="11">
        <v>0</v>
      </c>
      <c r="T472" s="11" t="s">
        <v>44</v>
      </c>
      <c r="U472" s="11">
        <v>0</v>
      </c>
      <c r="AE472">
        <f t="shared" si="12"/>
        <v>0.4166666666666667</v>
      </c>
    </row>
    <row r="473" spans="12:31" ht="12.75">
      <c r="L473" s="6"/>
      <c r="M473" s="6">
        <f>+$N$2*O$10</f>
        <v>360</v>
      </c>
      <c r="N473" s="6">
        <v>345.736</v>
      </c>
      <c r="O473" s="6">
        <v>346.082</v>
      </c>
      <c r="P473" s="6">
        <v>899.199</v>
      </c>
      <c r="Q473" s="6">
        <v>899.199</v>
      </c>
      <c r="R473" s="11">
        <f>BlackScholes(1,0.0325,AE473,320,N473,0.3,0)</f>
        <v>40.33550933459309</v>
      </c>
      <c r="S473" s="11">
        <f>BlackScholes(1,0.0325,AE473,320,O473,0.3,0)</f>
        <v>40.58645995487408</v>
      </c>
      <c r="T473" s="11">
        <f>BlackScholes(2,0.0325,AE473,320,O473,0.3,0)</f>
        <v>11.056503440594417</v>
      </c>
      <c r="U473" s="11">
        <f>BlackScholes(2,0.0325,AE473,320,N473,0.3,0)</f>
        <v>11.151552820313437</v>
      </c>
      <c r="AE473">
        <f t="shared" si="12"/>
        <v>0.3333333333333333</v>
      </c>
    </row>
    <row r="474" spans="12:31" ht="12.75">
      <c r="L474" s="6"/>
      <c r="M474" s="6">
        <f>+$N$2*O$11</f>
        <v>405</v>
      </c>
      <c r="N474" s="6" t="s">
        <v>44</v>
      </c>
      <c r="O474" s="6">
        <f ca="1">INT($O$18*(RAND()-0.5))</f>
        <v>311</v>
      </c>
      <c r="P474" s="6" t="s">
        <v>44</v>
      </c>
      <c r="Q474" s="6">
        <v>0</v>
      </c>
      <c r="R474" s="11" t="s">
        <v>44</v>
      </c>
      <c r="S474" s="11">
        <v>0</v>
      </c>
      <c r="T474" s="11" t="s">
        <v>44</v>
      </c>
      <c r="U474" s="11">
        <v>0</v>
      </c>
      <c r="AE474">
        <f t="shared" si="12"/>
        <v>0.25</v>
      </c>
    </row>
    <row r="475" spans="12:31" ht="12.75">
      <c r="L475" s="6"/>
      <c r="M475" s="6">
        <f>+$N$2*O$12</f>
        <v>450</v>
      </c>
      <c r="N475" s="6">
        <v>345.039</v>
      </c>
      <c r="O475" s="6">
        <v>345.384</v>
      </c>
      <c r="P475" s="6">
        <v>899.839</v>
      </c>
      <c r="Q475" s="6">
        <v>899.839</v>
      </c>
      <c r="R475" s="11">
        <f>BlackScholes(1,0.0325,AE475,320,N475,0.3,0)</f>
        <v>32.97004836026333</v>
      </c>
      <c r="S475" s="11">
        <f>BlackScholes(1,0.0325,AE475,320,O475,0.3,0)</f>
        <v>33.23420268103808</v>
      </c>
      <c r="T475" s="11">
        <f>BlackScholes(2,0.0325,AE475,320,O475,0.3,0)</f>
        <v>6.121555327534532</v>
      </c>
      <c r="U475" s="11">
        <f>BlackScholes(2,0.0325,AE475,320,N475,0.3,0)</f>
        <v>6.202401006759765</v>
      </c>
      <c r="AE475">
        <f t="shared" si="12"/>
        <v>0.16666666666666666</v>
      </c>
    </row>
    <row r="476" spans="12:31" ht="12.75">
      <c r="L476" s="6"/>
      <c r="M476" s="6">
        <f>+$N$2*O$13</f>
        <v>495</v>
      </c>
      <c r="N476" s="6" t="s">
        <v>44</v>
      </c>
      <c r="O476" s="6">
        <f ca="1">INT($O$18*(RAND()-0.5))</f>
        <v>343</v>
      </c>
      <c r="P476" s="6" t="s">
        <v>44</v>
      </c>
      <c r="Q476" s="6">
        <v>0</v>
      </c>
      <c r="R476" s="11" t="s">
        <v>44</v>
      </c>
      <c r="S476" s="11">
        <v>0</v>
      </c>
      <c r="T476" s="11" t="s">
        <v>44</v>
      </c>
      <c r="U476" s="11">
        <v>0</v>
      </c>
      <c r="AE476">
        <f t="shared" si="12"/>
        <v>0.08333333333333333</v>
      </c>
    </row>
  </sheetData>
  <sheetProtection/>
  <hyperlinks>
    <hyperlink ref="G21" r:id="rId1" display="=@if(e21-320&gt;0,+e21-320,0)"/>
    <hyperlink ref="G22:G39" r:id="rId2" display="=@if(e21-320&gt;0,+e21-320,0)"/>
    <hyperlink ref="I21" r:id="rId3" display="=@if(e21-320&gt;0,+e21-320,0)"/>
    <hyperlink ref="I22:I39" r:id="rId4" display="=@if(e21-320&gt;0,+e21-320,0)"/>
    <hyperlink ref="H21" r:id="rId5" display="=@if(e21-320&gt;0,+e21-320,0)"/>
    <hyperlink ref="H22:H39" r:id="rId6" display="=@if(e21-320&gt;0,+e21-320,0)"/>
    <hyperlink ref="J21" r:id="rId7" display="=@if(e21-320&gt;0,+e21-320,0)"/>
    <hyperlink ref="J22:J39" r:id="rId8" display="=@if(e21-320&gt;0,+e21-320,0)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GSIA -- CMU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GSIA Faculty</dc:creator>
  <cp:keywords/>
  <dc:description/>
  <cp:lastModifiedBy>John O'Brien</cp:lastModifiedBy>
  <dcterms:created xsi:type="dcterms:W3CDTF">2003-02-08T22:01:00Z</dcterms:created>
  <dcterms:modified xsi:type="dcterms:W3CDTF">2008-04-03T15:24:40Z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