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0"/>
  </bookViews>
  <sheets>
    <sheet name="OP1" sheetId="1" r:id="rId1"/>
    <sheet name="OP2" sheetId="2" r:id="rId2"/>
    <sheet name="OP3" sheetId="3" r:id="rId3"/>
    <sheet name="OP4" sheetId="4" r:id="rId4"/>
    <sheet name="OP5" sheetId="5" r:id="rId5"/>
    <sheet name="OP6" sheetId="6" r:id="rId6"/>
    <sheet name="OP7" sheetId="7" r:id="rId7"/>
    <sheet name="OP8" sheetId="8" r:id="rId8"/>
    <sheet name="OP9" sheetId="9" r:id="rId9"/>
  </sheets>
  <definedNames/>
  <calcPr calcMode="manual" fullCalcOnLoad="1"/>
</workbook>
</file>

<file path=xl/sharedStrings.xml><?xml version="1.0" encoding="utf-8"?>
<sst xmlns="http://schemas.openxmlformats.org/spreadsheetml/2006/main" count="1216" uniqueCount="134">
  <si>
    <t>Maximum Number of Trials</t>
  </si>
  <si>
    <t>Number of Securities</t>
  </si>
  <si>
    <t>Number of Periods per Trial</t>
  </si>
  <si>
    <t>Period Length (seconds)</t>
  </si>
  <si>
    <t>Maximum Number of Traders</t>
  </si>
  <si>
    <t>Number of Trader Types</t>
  </si>
  <si>
    <t>Market Depth</t>
  </si>
  <si>
    <t>Depth Displayed</t>
  </si>
  <si>
    <t>Cash</t>
  </si>
  <si>
    <t>Endogenous</t>
  </si>
  <si>
    <t>Type 1</t>
  </si>
  <si>
    <t>Type 2</t>
  </si>
  <si>
    <t>Trial 2</t>
  </si>
  <si>
    <t>Trial 3</t>
  </si>
  <si>
    <t>Trial 4</t>
  </si>
  <si>
    <t>Trial 5</t>
  </si>
  <si>
    <t>Trial 6</t>
  </si>
  <si>
    <t>Trial 7</t>
  </si>
  <si>
    <t>Trial 1</t>
  </si>
  <si>
    <t>Endow 1</t>
  </si>
  <si>
    <t>Endow 2</t>
  </si>
  <si>
    <t>Rights 1</t>
  </si>
  <si>
    <t>Rights 2</t>
  </si>
  <si>
    <t>Lower Bound</t>
  </si>
  <si>
    <t>Lower Bound Payoff</t>
  </si>
  <si>
    <t>Upper Bound</t>
  </si>
  <si>
    <t>Upper Bound Payoff</t>
  </si>
  <si>
    <t>Constant</t>
  </si>
  <si>
    <t>Linear Coefficient</t>
  </si>
  <si>
    <t>Quadratic Coefficient</t>
  </si>
  <si>
    <t>Log Coefficient</t>
  </si>
  <si>
    <t>CARA Coefficient</t>
  </si>
  <si>
    <t>CARA Exponent</t>
  </si>
  <si>
    <t>HARA Coefficient</t>
  </si>
  <si>
    <t>HARA Exponent</t>
  </si>
  <si>
    <t>Name</t>
  </si>
  <si>
    <t>Price Quotes</t>
  </si>
  <si>
    <t>Trial 8</t>
  </si>
  <si>
    <t>Quote</t>
  </si>
  <si>
    <t>Endow 3</t>
  </si>
  <si>
    <t>Endow 4</t>
  </si>
  <si>
    <t>Rights 3</t>
  </si>
  <si>
    <t>Rights 4</t>
  </si>
  <si>
    <t>Start Life</t>
  </si>
  <si>
    <t>End Life</t>
  </si>
  <si>
    <t>Quote to Price Formula</t>
  </si>
  <si>
    <t>Yes</t>
  </si>
  <si>
    <t>Short selling</t>
  </si>
  <si>
    <t>Borrowing Allowed</t>
  </si>
  <si>
    <t>Security Type</t>
  </si>
  <si>
    <t>Bond</t>
  </si>
  <si>
    <t>Interest Rate</t>
  </si>
  <si>
    <t>Trader Data</t>
  </si>
  <si>
    <t>Short Selling</t>
  </si>
  <si>
    <t>Payoff and Settlement Data</t>
  </si>
  <si>
    <t>Endow 5</t>
  </si>
  <si>
    <t>Endow 6</t>
  </si>
  <si>
    <t>Rights 5</t>
  </si>
  <si>
    <t>Rights 6</t>
  </si>
  <si>
    <t>Stock</t>
  </si>
  <si>
    <t>Put/25</t>
  </si>
  <si>
    <t>Call/25</t>
  </si>
  <si>
    <t>Exogenous Prices</t>
  </si>
  <si>
    <t>Stock Bid</t>
  </si>
  <si>
    <t>Stock Ask</t>
  </si>
  <si>
    <t>Bond Bid</t>
  </si>
  <si>
    <t>Bond Ask</t>
  </si>
  <si>
    <t>Put Bid</t>
  </si>
  <si>
    <t>Put Ask</t>
  </si>
  <si>
    <t>Call Bid</t>
  </si>
  <si>
    <t>Call Ask</t>
  </si>
  <si>
    <t>Option/European/Put/Strike=25/Script=1</t>
  </si>
  <si>
    <t>Option/European/Call/Strike=25/Script=1</t>
  </si>
  <si>
    <t>Option/American/Call/Strike=25/Script=1</t>
  </si>
  <si>
    <t>Option/American/Put/Strike=25/Script=1</t>
  </si>
  <si>
    <t>Time into period</t>
  </si>
  <si>
    <t>Time into Period</t>
  </si>
  <si>
    <t>Information</t>
  </si>
  <si>
    <t>Trader Type 1</t>
  </si>
  <si>
    <t>Trader Type 2</t>
  </si>
  <si>
    <t>Last Row with Exogenous Prices</t>
  </si>
  <si>
    <t>Period 2</t>
  </si>
  <si>
    <t>Period 3</t>
  </si>
  <si>
    <t>Last Row with Information</t>
  </si>
  <si>
    <t>Exogenous</t>
  </si>
  <si>
    <t>Trial 9</t>
  </si>
  <si>
    <t>Trial 10</t>
  </si>
  <si>
    <t>Endow 7</t>
  </si>
  <si>
    <t>Rights 7</t>
  </si>
  <si>
    <t>Number of Information Types</t>
  </si>
  <si>
    <t>No</t>
  </si>
  <si>
    <t>Draws</t>
  </si>
  <si>
    <t>Work Area</t>
  </si>
  <si>
    <t>Type 3</t>
  </si>
  <si>
    <t>Type 4</t>
  </si>
  <si>
    <t>Outcomes</t>
  </si>
  <si>
    <t>Endow 8</t>
  </si>
  <si>
    <t>Rights 8</t>
  </si>
  <si>
    <t>Recalculate</t>
  </si>
  <si>
    <t>Put/410</t>
  </si>
  <si>
    <t>Call/410</t>
  </si>
  <si>
    <t>Option/European/Put/Strike=410/Script=1</t>
  </si>
  <si>
    <t>Option/European/Call/Strike=410/Script=1</t>
  </si>
  <si>
    <t>Put/85</t>
  </si>
  <si>
    <t>Call/85</t>
  </si>
  <si>
    <t>Option/American/Call/Strike=85/Script=1</t>
  </si>
  <si>
    <t>Option/American/Put/Strike=85/Script=1</t>
  </si>
  <si>
    <t>Put/180</t>
  </si>
  <si>
    <t>Call/180</t>
  </si>
  <si>
    <t>Put/380</t>
  </si>
  <si>
    <t>Call/380</t>
  </si>
  <si>
    <t>Option/American/Put/Strike=180/Script=1</t>
  </si>
  <si>
    <t>Option/American/Call/Strike=180/Script=1</t>
  </si>
  <si>
    <t>Option/American/Put/Strike=380/Script=1</t>
  </si>
  <si>
    <t>Option/American/Call/Strike=380/Script=1</t>
  </si>
  <si>
    <t>BUD</t>
  </si>
  <si>
    <t>CSP</t>
  </si>
  <si>
    <t>HEI</t>
  </si>
  <si>
    <t>CBUD/20</t>
  </si>
  <si>
    <t>PBUD/10</t>
  </si>
  <si>
    <t>CCSP/25</t>
  </si>
  <si>
    <t>CCSP/30</t>
  </si>
  <si>
    <t>CHEI/40</t>
  </si>
  <si>
    <t>BUD/BID</t>
  </si>
  <si>
    <t>BUD/ASK</t>
  </si>
  <si>
    <t>CSP/BID</t>
  </si>
  <si>
    <t>CSP/ASK</t>
  </si>
  <si>
    <t>HEI/BID</t>
  </si>
  <si>
    <t>HEI/ASK</t>
  </si>
  <si>
    <t>CBUD/ASK</t>
  </si>
  <si>
    <t>PBUD/ASK</t>
  </si>
  <si>
    <t>CCSP/ASK</t>
  </si>
  <si>
    <t>CHEI/ASK</t>
  </si>
  <si>
    <t>Trail 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</si>
</sst>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0" fontId="0" fillId="6" borderId="0" xfId="0" applyFill="1" applyAlignment="1">
      <alignment/>
    </xf>
    <xf numFmtId="0" fontId="0" fillId="0" borderId="0" xfId="0" applyAlignment="1" quotePrefix="1">
      <alignment/>
    </xf>
    <xf numFmtId="0" fontId="0" fillId="7" borderId="0" xfId="0" applyFill="1" applyAlignment="1">
      <alignment/>
    </xf>
    <xf numFmtId="0" fontId="0" fillId="5" borderId="0" xfId="0" applyFill="1" applyBorder="1" applyAlignment="1">
      <alignment horizontal="right"/>
    </xf>
    <xf numFmtId="2" fontId="0" fillId="0" borderId="0" xfId="0" applyNumberFormat="1" applyAlignment="1">
      <alignment/>
    </xf>
    <xf numFmtId="2" fontId="0" fillId="6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wrapText="1"/>
    </xf>
    <xf numFmtId="2" fontId="0" fillId="4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T4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8.66015625" style="1" bestFit="1" customWidth="1"/>
    <col min="2" max="2" width="15.16015625" style="1" bestFit="1" customWidth="1"/>
    <col min="3" max="3" width="19.66015625" style="1" bestFit="1" customWidth="1"/>
    <col min="4" max="5" width="23.5" style="1" bestFit="1" customWidth="1"/>
    <col min="6" max="6" width="17.83203125" style="1" customWidth="1"/>
    <col min="7" max="7" width="18.16015625" style="1" customWidth="1"/>
    <col min="8" max="8" width="9.33203125" style="1" customWidth="1"/>
    <col min="9" max="9" width="11.33203125" style="1" bestFit="1" customWidth="1"/>
    <col min="10" max="10" width="15.83203125" style="1" bestFit="1" customWidth="1"/>
    <col min="11" max="11" width="13.66015625" style="1" customWidth="1"/>
    <col min="12" max="16384" width="9.33203125" style="1" customWidth="1"/>
  </cols>
  <sheetData>
    <row r="1" spans="1:8" ht="11.25">
      <c r="A1" s="6" t="s">
        <v>1</v>
      </c>
      <c r="B1" s="6">
        <v>4</v>
      </c>
      <c r="C1" s="3" t="s">
        <v>35</v>
      </c>
      <c r="D1" s="3" t="s">
        <v>59</v>
      </c>
      <c r="E1" s="3" t="s">
        <v>50</v>
      </c>
      <c r="F1" s="3" t="s">
        <v>60</v>
      </c>
      <c r="G1" s="3" t="s">
        <v>61</v>
      </c>
      <c r="H1"/>
    </row>
    <row r="2" spans="1:8" ht="22.5">
      <c r="A2" s="6" t="s">
        <v>0</v>
      </c>
      <c r="B2" s="6">
        <v>8</v>
      </c>
      <c r="C2" s="3" t="s">
        <v>49</v>
      </c>
      <c r="D2" s="3" t="s">
        <v>59</v>
      </c>
      <c r="E2" s="3" t="s">
        <v>50</v>
      </c>
      <c r="F2" s="8" t="s">
        <v>71</v>
      </c>
      <c r="G2" s="8" t="s">
        <v>72</v>
      </c>
      <c r="H2"/>
    </row>
    <row r="3" spans="1:8" ht="11.25">
      <c r="A3" s="6" t="s">
        <v>2</v>
      </c>
      <c r="B3" s="6">
        <v>1</v>
      </c>
      <c r="C3" s="3" t="s">
        <v>36</v>
      </c>
      <c r="D3" s="3" t="s">
        <v>84</v>
      </c>
      <c r="E3" s="3" t="s">
        <v>9</v>
      </c>
      <c r="F3" s="3" t="s">
        <v>9</v>
      </c>
      <c r="G3" s="3" t="s">
        <v>9</v>
      </c>
      <c r="H3"/>
    </row>
    <row r="4" spans="1:8" ht="11.25">
      <c r="A4" s="6" t="s">
        <v>3</v>
      </c>
      <c r="B4" s="6">
        <v>240</v>
      </c>
      <c r="C4" s="3" t="s">
        <v>43</v>
      </c>
      <c r="D4" s="3">
        <v>1</v>
      </c>
      <c r="E4" s="3">
        <v>1</v>
      </c>
      <c r="F4" s="3">
        <v>1</v>
      </c>
      <c r="G4" s="3">
        <v>1</v>
      </c>
      <c r="H4"/>
    </row>
    <row r="5" spans="1:8" ht="11.25">
      <c r="A5" s="6" t="s">
        <v>4</v>
      </c>
      <c r="B5" s="6">
        <v>60</v>
      </c>
      <c r="C5" s="3" t="s">
        <v>44</v>
      </c>
      <c r="D5" s="3">
        <v>1</v>
      </c>
      <c r="E5" s="3">
        <v>1</v>
      </c>
      <c r="F5" s="3">
        <v>1</v>
      </c>
      <c r="G5" s="3">
        <v>1</v>
      </c>
      <c r="H5"/>
    </row>
    <row r="6" spans="1:8" ht="11.25">
      <c r="A6" s="6" t="s">
        <v>5</v>
      </c>
      <c r="B6" s="6">
        <v>2</v>
      </c>
      <c r="C6" s="3" t="s">
        <v>47</v>
      </c>
      <c r="D6" s="3" t="s">
        <v>46</v>
      </c>
      <c r="E6" s="3" t="s">
        <v>46</v>
      </c>
      <c r="F6" s="3" t="s">
        <v>46</v>
      </c>
      <c r="G6" s="3" t="s">
        <v>46</v>
      </c>
      <c r="H6"/>
    </row>
    <row r="7" spans="1:8" ht="11.25">
      <c r="A7" s="6" t="s">
        <v>6</v>
      </c>
      <c r="B7" s="6">
        <v>10</v>
      </c>
      <c r="C7" s="3" t="s">
        <v>45</v>
      </c>
      <c r="D7" s="3" t="s">
        <v>38</v>
      </c>
      <c r="E7" s="3" t="s">
        <v>38</v>
      </c>
      <c r="F7" s="3" t="s">
        <v>38</v>
      </c>
      <c r="G7" s="3" t="s">
        <v>38</v>
      </c>
      <c r="H7"/>
    </row>
    <row r="8" spans="1:8" ht="11.25">
      <c r="A8" s="6" t="s">
        <v>7</v>
      </c>
      <c r="B8" s="6">
        <v>5</v>
      </c>
      <c r="C8" s="3" t="s">
        <v>77</v>
      </c>
      <c r="D8" s="3" t="s">
        <v>90</v>
      </c>
      <c r="E8" s="3" t="s">
        <v>90</v>
      </c>
      <c r="F8" s="3" t="s">
        <v>90</v>
      </c>
      <c r="G8" s="3" t="s">
        <v>90</v>
      </c>
      <c r="H8"/>
    </row>
    <row r="9" spans="1:7" ht="11.25">
      <c r="A9" s="6" t="s">
        <v>48</v>
      </c>
      <c r="B9" s="14" t="s">
        <v>46</v>
      </c>
      <c r="C9" s="3"/>
      <c r="D9" s="3"/>
      <c r="E9" s="3"/>
      <c r="F9" s="3"/>
      <c r="G9" s="3"/>
    </row>
    <row r="10" spans="1:7" ht="11.25">
      <c r="A10" s="6" t="s">
        <v>80</v>
      </c>
      <c r="B10" s="6">
        <v>28</v>
      </c>
      <c r="C10" s="3"/>
      <c r="D10" s="3"/>
      <c r="E10" s="3"/>
      <c r="F10" s="3"/>
      <c r="G10" s="3"/>
    </row>
    <row r="11" spans="1:7" ht="11.25">
      <c r="A11" s="6" t="s">
        <v>89</v>
      </c>
      <c r="B11" s="6">
        <v>0</v>
      </c>
      <c r="C11" s="3"/>
      <c r="D11" s="3"/>
      <c r="E11" s="3"/>
      <c r="F11" s="3"/>
      <c r="G11" s="3"/>
    </row>
    <row r="12" spans="1:7" ht="11.25">
      <c r="A12" s="6" t="s">
        <v>83</v>
      </c>
      <c r="B12" s="6"/>
      <c r="C12" s="3"/>
      <c r="D12" s="3"/>
      <c r="E12" s="3"/>
      <c r="F12" s="3"/>
      <c r="G12" s="3"/>
    </row>
    <row r="13" spans="1:7" ht="11.25">
      <c r="A13" s="6"/>
      <c r="B13" s="6"/>
      <c r="C13" s="3"/>
      <c r="D13" s="3"/>
      <c r="E13" s="3"/>
      <c r="F13" s="3"/>
      <c r="G13" s="3"/>
    </row>
    <row r="14" spans="1:7" ht="11.25">
      <c r="A14" s="6"/>
      <c r="B14" s="6"/>
      <c r="C14" s="3"/>
      <c r="D14" s="3"/>
      <c r="E14" s="3"/>
      <c r="F14" s="3"/>
      <c r="G14" s="3"/>
    </row>
    <row r="15" spans="1:7" ht="11.25">
      <c r="A15" s="6"/>
      <c r="B15" s="6"/>
      <c r="C15" s="3"/>
      <c r="D15" s="3"/>
      <c r="E15" s="3"/>
      <c r="F15" s="3"/>
      <c r="G15" s="3"/>
    </row>
    <row r="16" spans="1:7" ht="11.25">
      <c r="A16" s="6"/>
      <c r="B16" s="6"/>
      <c r="C16" s="3"/>
      <c r="D16" s="3"/>
      <c r="E16" s="3"/>
      <c r="F16" s="3"/>
      <c r="G16" s="3"/>
    </row>
    <row r="17" spans="1:7" ht="11.25">
      <c r="A17" s="6" t="s">
        <v>98</v>
      </c>
      <c r="B17" s="6" t="s">
        <v>90</v>
      </c>
      <c r="C17" s="3"/>
      <c r="D17" s="3"/>
      <c r="E17" s="3"/>
      <c r="F17" s="3"/>
      <c r="G17" s="3"/>
    </row>
    <row r="18" spans="1:7" ht="11.25">
      <c r="A18" s="6"/>
      <c r="B18" s="6"/>
      <c r="C18" s="3"/>
      <c r="D18" s="3"/>
      <c r="E18" s="3"/>
      <c r="F18" s="3"/>
      <c r="G18" s="3"/>
    </row>
    <row r="19" spans="1:7" ht="11.25">
      <c r="A19" s="6"/>
      <c r="B19" s="6"/>
      <c r="C19" s="3"/>
      <c r="D19" s="3"/>
      <c r="E19" s="3"/>
      <c r="F19" s="3"/>
      <c r="G19" s="3"/>
    </row>
    <row r="20" spans="1:20" ht="11.25">
      <c r="A20" s="4" t="s">
        <v>52</v>
      </c>
      <c r="B20" s="4" t="s">
        <v>10</v>
      </c>
      <c r="C20" s="4" t="s">
        <v>11</v>
      </c>
      <c r="D20" s="5" t="s">
        <v>54</v>
      </c>
      <c r="E20" s="5" t="s">
        <v>59</v>
      </c>
      <c r="F20" s="5" t="s">
        <v>50</v>
      </c>
      <c r="G20" s="5" t="s">
        <v>60</v>
      </c>
      <c r="H20" s="5" t="s">
        <v>61</v>
      </c>
      <c r="I20" s="5" t="s">
        <v>51</v>
      </c>
      <c r="J20" s="9" t="s">
        <v>62</v>
      </c>
      <c r="K20" s="9" t="s">
        <v>75</v>
      </c>
      <c r="L20" s="10" t="s">
        <v>63</v>
      </c>
      <c r="M20" s="10" t="s">
        <v>64</v>
      </c>
      <c r="N20" s="10" t="s">
        <v>65</v>
      </c>
      <c r="O20" s="10" t="s">
        <v>66</v>
      </c>
      <c r="P20" s="10" t="s">
        <v>67</v>
      </c>
      <c r="Q20" s="10" t="s">
        <v>68</v>
      </c>
      <c r="R20" s="10" t="s">
        <v>69</v>
      </c>
      <c r="S20" s="10" t="s">
        <v>70</v>
      </c>
      <c r="T20" s="1" t="s">
        <v>95</v>
      </c>
    </row>
    <row r="21" spans="1:20" ht="11.25">
      <c r="A21" s="4" t="s">
        <v>8</v>
      </c>
      <c r="B21" s="4">
        <v>4050</v>
      </c>
      <c r="C21" s="4">
        <v>1490</v>
      </c>
      <c r="D21" s="5" t="s">
        <v>18</v>
      </c>
      <c r="E21" s="5">
        <f>IF(T21=1,10,40)</f>
        <v>10</v>
      </c>
      <c r="F21" s="5">
        <v>101</v>
      </c>
      <c r="G21" s="5">
        <f>MAX(25-E21,0)</f>
        <v>15</v>
      </c>
      <c r="H21" s="5">
        <f>MAX(E21-25,0)</f>
        <v>0</v>
      </c>
      <c r="I21" s="5">
        <v>0.01</v>
      </c>
      <c r="J21" s="10" t="s">
        <v>18</v>
      </c>
      <c r="K21" s="10">
        <v>0</v>
      </c>
      <c r="L21" s="10">
        <v>20</v>
      </c>
      <c r="M21" s="10">
        <f>L21+0.01</f>
        <v>20.01</v>
      </c>
      <c r="N21" s="10"/>
      <c r="O21" s="10"/>
      <c r="P21" s="10"/>
      <c r="Q21" s="10"/>
      <c r="R21" s="10"/>
      <c r="S21" s="10"/>
      <c r="T21">
        <f ca="1">INT(1+RAND()*2)</f>
        <v>1</v>
      </c>
    </row>
    <row r="22" spans="1:20" ht="11.25">
      <c r="A22" s="4" t="s">
        <v>19</v>
      </c>
      <c r="B22" s="4">
        <v>-248</v>
      </c>
      <c r="C22" s="4">
        <v>124</v>
      </c>
      <c r="D22" s="5" t="s">
        <v>12</v>
      </c>
      <c r="E22" s="5">
        <f aca="true" t="shared" si="0" ref="E22:E28">IF(T22=1,10,40)</f>
        <v>40</v>
      </c>
      <c r="F22" s="5">
        <v>101</v>
      </c>
      <c r="G22" s="5">
        <f aca="true" t="shared" si="1" ref="G22:G28">MAX(25-E22,0)</f>
        <v>0</v>
      </c>
      <c r="H22" s="5">
        <f aca="true" t="shared" si="2" ref="H22:H28">MAX(E22-25,0)</f>
        <v>15</v>
      </c>
      <c r="I22" s="5">
        <v>0.01</v>
      </c>
      <c r="J22" s="10" t="s">
        <v>12</v>
      </c>
      <c r="K22" s="10">
        <v>0</v>
      </c>
      <c r="L22" s="10">
        <v>20</v>
      </c>
      <c r="M22" s="10">
        <f aca="true" t="shared" si="3" ref="M22:M28">L22+0.01</f>
        <v>20.01</v>
      </c>
      <c r="N22" s="10"/>
      <c r="O22" s="10"/>
      <c r="P22" s="10"/>
      <c r="Q22" s="10"/>
      <c r="R22" s="10"/>
      <c r="S22" s="10"/>
      <c r="T22">
        <f aca="true" ca="1" t="shared" si="4" ref="T22:T28">INT(1+RAND()*2)</f>
        <v>2</v>
      </c>
    </row>
    <row r="23" spans="1:20" ht="11.25">
      <c r="A23" s="4" t="s">
        <v>20</v>
      </c>
      <c r="B23" s="4">
        <v>58</v>
      </c>
      <c r="C23" s="4">
        <v>10</v>
      </c>
      <c r="D23" s="5" t="s">
        <v>13</v>
      </c>
      <c r="E23" s="5">
        <f t="shared" si="0"/>
        <v>10</v>
      </c>
      <c r="F23" s="5">
        <v>101</v>
      </c>
      <c r="G23" s="5">
        <f t="shared" si="1"/>
        <v>15</v>
      </c>
      <c r="H23" s="5">
        <f t="shared" si="2"/>
        <v>0</v>
      </c>
      <c r="I23" s="5">
        <v>0.01</v>
      </c>
      <c r="J23" s="10" t="s">
        <v>13</v>
      </c>
      <c r="K23" s="10">
        <v>0</v>
      </c>
      <c r="L23" s="10">
        <v>20</v>
      </c>
      <c r="M23" s="10">
        <f t="shared" si="3"/>
        <v>20.01</v>
      </c>
      <c r="N23" s="10"/>
      <c r="O23" s="10"/>
      <c r="P23" s="10"/>
      <c r="Q23" s="10"/>
      <c r="R23" s="10"/>
      <c r="S23" s="10"/>
      <c r="T23">
        <f ca="1" t="shared" si="4"/>
        <v>1</v>
      </c>
    </row>
    <row r="24" spans="1:20" ht="11.25">
      <c r="A24" s="4" t="s">
        <v>39</v>
      </c>
      <c r="B24" s="4">
        <v>0</v>
      </c>
      <c r="C24" s="4">
        <v>0</v>
      </c>
      <c r="D24" s="5" t="s">
        <v>14</v>
      </c>
      <c r="E24" s="5">
        <f t="shared" si="0"/>
        <v>10</v>
      </c>
      <c r="F24" s="5">
        <v>101</v>
      </c>
      <c r="G24" s="5">
        <f t="shared" si="1"/>
        <v>15</v>
      </c>
      <c r="H24" s="5">
        <f t="shared" si="2"/>
        <v>0</v>
      </c>
      <c r="I24" s="5">
        <v>0.01</v>
      </c>
      <c r="J24" s="10" t="s">
        <v>14</v>
      </c>
      <c r="K24" s="10">
        <v>0</v>
      </c>
      <c r="L24" s="10">
        <v>20</v>
      </c>
      <c r="M24" s="10">
        <f t="shared" si="3"/>
        <v>20.01</v>
      </c>
      <c r="N24" s="10"/>
      <c r="O24" s="10"/>
      <c r="P24" s="10"/>
      <c r="Q24" s="10"/>
      <c r="R24" s="10"/>
      <c r="S24" s="10"/>
      <c r="T24">
        <f ca="1" t="shared" si="4"/>
        <v>1</v>
      </c>
    </row>
    <row r="25" spans="1:20" ht="11.25">
      <c r="A25" s="4" t="s">
        <v>40</v>
      </c>
      <c r="B25" s="4">
        <v>0</v>
      </c>
      <c r="C25" s="4">
        <v>0</v>
      </c>
      <c r="D25" s="5" t="s">
        <v>15</v>
      </c>
      <c r="E25" s="5">
        <f t="shared" si="0"/>
        <v>40</v>
      </c>
      <c r="F25" s="5">
        <v>101</v>
      </c>
      <c r="G25" s="5">
        <f t="shared" si="1"/>
        <v>0</v>
      </c>
      <c r="H25" s="5">
        <f t="shared" si="2"/>
        <v>15</v>
      </c>
      <c r="I25" s="5">
        <v>0.01</v>
      </c>
      <c r="J25" s="10" t="s">
        <v>15</v>
      </c>
      <c r="K25" s="10">
        <v>0</v>
      </c>
      <c r="L25" s="10">
        <v>20</v>
      </c>
      <c r="M25" s="10">
        <f t="shared" si="3"/>
        <v>20.01</v>
      </c>
      <c r="N25" s="10"/>
      <c r="O25" s="10"/>
      <c r="P25" s="10"/>
      <c r="Q25" s="10"/>
      <c r="R25" s="10"/>
      <c r="S25" s="10"/>
      <c r="T25">
        <f ca="1" t="shared" si="4"/>
        <v>2</v>
      </c>
    </row>
    <row r="26" spans="1:20" ht="11.25">
      <c r="A26" s="4" t="s">
        <v>21</v>
      </c>
      <c r="B26" s="4">
        <v>2</v>
      </c>
      <c r="C26" s="4">
        <v>2</v>
      </c>
      <c r="D26" s="5" t="s">
        <v>16</v>
      </c>
      <c r="E26" s="5">
        <f t="shared" si="0"/>
        <v>40</v>
      </c>
      <c r="F26" s="5">
        <v>101</v>
      </c>
      <c r="G26" s="5">
        <f t="shared" si="1"/>
        <v>0</v>
      </c>
      <c r="H26" s="5">
        <f t="shared" si="2"/>
        <v>15</v>
      </c>
      <c r="I26" s="5">
        <v>0.01</v>
      </c>
      <c r="J26" s="10" t="s">
        <v>16</v>
      </c>
      <c r="K26" s="10">
        <v>0</v>
      </c>
      <c r="L26" s="10">
        <v>20</v>
      </c>
      <c r="M26" s="10">
        <f t="shared" si="3"/>
        <v>20.01</v>
      </c>
      <c r="N26" s="10"/>
      <c r="O26" s="10"/>
      <c r="P26" s="10"/>
      <c r="Q26" s="10"/>
      <c r="R26" s="10"/>
      <c r="S26" s="10"/>
      <c r="T26">
        <f ca="1" t="shared" si="4"/>
        <v>2</v>
      </c>
    </row>
    <row r="27" spans="1:20" ht="11.25">
      <c r="A27" s="4" t="s">
        <v>22</v>
      </c>
      <c r="B27" s="4">
        <v>0</v>
      </c>
      <c r="C27" s="4">
        <v>0</v>
      </c>
      <c r="D27" s="5" t="s">
        <v>17</v>
      </c>
      <c r="E27" s="5">
        <f t="shared" si="0"/>
        <v>40</v>
      </c>
      <c r="F27" s="5">
        <v>101</v>
      </c>
      <c r="G27" s="5">
        <f t="shared" si="1"/>
        <v>0</v>
      </c>
      <c r="H27" s="5">
        <f t="shared" si="2"/>
        <v>15</v>
      </c>
      <c r="I27" s="5">
        <v>0.01</v>
      </c>
      <c r="J27" s="10" t="s">
        <v>17</v>
      </c>
      <c r="K27" s="10">
        <v>0</v>
      </c>
      <c r="L27" s="10">
        <v>20</v>
      </c>
      <c r="M27" s="10">
        <f t="shared" si="3"/>
        <v>20.01</v>
      </c>
      <c r="N27" s="10"/>
      <c r="O27" s="10"/>
      <c r="P27" s="10"/>
      <c r="Q27" s="10"/>
      <c r="R27" s="10"/>
      <c r="S27" s="10"/>
      <c r="T27">
        <f ca="1" t="shared" si="4"/>
        <v>2</v>
      </c>
    </row>
    <row r="28" spans="1:20" ht="11.25">
      <c r="A28" s="4" t="s">
        <v>41</v>
      </c>
      <c r="B28" s="4">
        <v>0</v>
      </c>
      <c r="C28" s="4">
        <v>0</v>
      </c>
      <c r="D28" s="5" t="s">
        <v>37</v>
      </c>
      <c r="E28" s="5">
        <f t="shared" si="0"/>
        <v>40</v>
      </c>
      <c r="F28" s="5">
        <v>101</v>
      </c>
      <c r="G28" s="5">
        <f t="shared" si="1"/>
        <v>0</v>
      </c>
      <c r="H28" s="5">
        <f t="shared" si="2"/>
        <v>15</v>
      </c>
      <c r="I28" s="5">
        <v>0.01</v>
      </c>
      <c r="J28" s="10" t="s">
        <v>37</v>
      </c>
      <c r="K28" s="10">
        <v>0</v>
      </c>
      <c r="L28" s="10">
        <v>20</v>
      </c>
      <c r="M28" s="10">
        <f t="shared" si="3"/>
        <v>20.01</v>
      </c>
      <c r="N28" s="10"/>
      <c r="O28" s="10"/>
      <c r="P28" s="10"/>
      <c r="Q28" s="10"/>
      <c r="R28" s="10"/>
      <c r="S28" s="10"/>
      <c r="T28">
        <f ca="1" t="shared" si="4"/>
        <v>2</v>
      </c>
    </row>
    <row r="29" spans="1:3" ht="11.25">
      <c r="A29" s="4" t="s">
        <v>42</v>
      </c>
      <c r="B29" s="4">
        <v>0</v>
      </c>
      <c r="C29" s="4">
        <v>0</v>
      </c>
    </row>
    <row r="30" spans="1:3" ht="11.25">
      <c r="A30" s="4" t="s">
        <v>23</v>
      </c>
      <c r="B30" s="4">
        <v>-100000000</v>
      </c>
      <c r="C30" s="4">
        <v>-100000000</v>
      </c>
    </row>
    <row r="31" spans="1:3" ht="11.25">
      <c r="A31" s="4" t="s">
        <v>24</v>
      </c>
      <c r="B31" s="4">
        <v>-100000000</v>
      </c>
      <c r="C31" s="4">
        <v>-100000000</v>
      </c>
    </row>
    <row r="32" spans="1:3" ht="11.25">
      <c r="A32" s="4" t="s">
        <v>25</v>
      </c>
      <c r="B32" s="4">
        <v>100000000</v>
      </c>
      <c r="C32" s="4">
        <v>100000000</v>
      </c>
    </row>
    <row r="33" spans="1:3" ht="11.25">
      <c r="A33" s="4" t="s">
        <v>26</v>
      </c>
      <c r="B33" s="4">
        <v>100000000</v>
      </c>
      <c r="C33" s="4">
        <v>100000000</v>
      </c>
    </row>
    <row r="34" spans="1:3" ht="11.25">
      <c r="A34" s="4" t="s">
        <v>27</v>
      </c>
      <c r="B34" s="4">
        <v>0</v>
      </c>
      <c r="C34" s="4">
        <v>0</v>
      </c>
    </row>
    <row r="35" spans="1:3" ht="11.25">
      <c r="A35" s="4" t="s">
        <v>28</v>
      </c>
      <c r="B35" s="4">
        <v>0.0001</v>
      </c>
      <c r="C35" s="4">
        <v>0.0001</v>
      </c>
    </row>
    <row r="36" spans="1:3" ht="11.25">
      <c r="A36" s="4" t="s">
        <v>29</v>
      </c>
      <c r="B36" s="4">
        <v>0</v>
      </c>
      <c r="C36" s="4">
        <v>0</v>
      </c>
    </row>
    <row r="37" spans="1:3" ht="11.25">
      <c r="A37" s="4" t="s">
        <v>30</v>
      </c>
      <c r="B37" s="4">
        <v>0</v>
      </c>
      <c r="C37" s="4">
        <v>0</v>
      </c>
    </row>
    <row r="38" spans="1:3" ht="11.25">
      <c r="A38" s="4" t="s">
        <v>31</v>
      </c>
      <c r="B38" s="4">
        <v>0</v>
      </c>
      <c r="C38" s="4">
        <v>0</v>
      </c>
    </row>
    <row r="39" spans="1:3" ht="11.25">
      <c r="A39" s="4" t="s">
        <v>32</v>
      </c>
      <c r="B39" s="4">
        <v>0</v>
      </c>
      <c r="C39" s="4">
        <v>0</v>
      </c>
    </row>
    <row r="40" spans="1:3" ht="11.25">
      <c r="A40" s="4" t="s">
        <v>33</v>
      </c>
      <c r="B40" s="4">
        <v>0</v>
      </c>
      <c r="C40" s="4">
        <v>0</v>
      </c>
    </row>
    <row r="41" spans="1:3" ht="11.25">
      <c r="A41" s="4" t="s">
        <v>34</v>
      </c>
      <c r="B41" s="4">
        <v>0</v>
      </c>
      <c r="C41" s="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41"/>
  <sheetViews>
    <sheetView workbookViewId="0" topLeftCell="H10">
      <selection activeCell="M21" sqref="M21"/>
    </sheetView>
  </sheetViews>
  <sheetFormatPr defaultColWidth="9.33203125" defaultRowHeight="11.25"/>
  <cols>
    <col min="1" max="1" width="28" style="2" customWidth="1"/>
    <col min="2" max="2" width="9" style="2" customWidth="1"/>
    <col min="3" max="3" width="19.66015625" style="2" bestFit="1" customWidth="1"/>
    <col min="4" max="4" width="23.5" style="2" bestFit="1" customWidth="1"/>
    <col min="5" max="5" width="11.16015625" style="2" bestFit="1" customWidth="1"/>
    <col min="6" max="6" width="17.83203125" style="2" customWidth="1"/>
    <col min="7" max="7" width="18.16015625" style="2" customWidth="1"/>
    <col min="8" max="8" width="9.33203125" style="2" customWidth="1"/>
    <col min="9" max="9" width="11.33203125" style="2" bestFit="1" customWidth="1"/>
    <col min="10" max="10" width="15.83203125" style="2" bestFit="1" customWidth="1"/>
    <col min="11" max="11" width="14" style="2" customWidth="1"/>
    <col min="12" max="20" width="9.33203125" style="2" customWidth="1"/>
    <col min="21" max="21" width="13.83203125" style="2" bestFit="1" customWidth="1"/>
    <col min="22" max="22" width="12.5" style="2" bestFit="1" customWidth="1"/>
    <col min="23" max="16384" width="9.33203125" style="2" customWidth="1"/>
  </cols>
  <sheetData>
    <row r="1" spans="1:7" ht="11.25">
      <c r="A1" s="6" t="s">
        <v>1</v>
      </c>
      <c r="B1" s="6">
        <v>4</v>
      </c>
      <c r="C1" s="3" t="s">
        <v>35</v>
      </c>
      <c r="D1" s="3" t="s">
        <v>59</v>
      </c>
      <c r="E1" s="3" t="s">
        <v>50</v>
      </c>
      <c r="F1" s="3" t="s">
        <v>60</v>
      </c>
      <c r="G1" s="3" t="s">
        <v>61</v>
      </c>
    </row>
    <row r="2" spans="1:7" ht="22.5">
      <c r="A2" s="6" t="s">
        <v>0</v>
      </c>
      <c r="B2" s="6">
        <v>8</v>
      </c>
      <c r="C2" s="3" t="s">
        <v>49</v>
      </c>
      <c r="D2" s="3" t="s">
        <v>59</v>
      </c>
      <c r="E2" s="3" t="s">
        <v>50</v>
      </c>
      <c r="F2" s="8" t="s">
        <v>74</v>
      </c>
      <c r="G2" s="8" t="s">
        <v>73</v>
      </c>
    </row>
    <row r="3" spans="1:7" ht="11.25">
      <c r="A3" s="6" t="s">
        <v>2</v>
      </c>
      <c r="B3" s="6">
        <v>2</v>
      </c>
      <c r="C3" s="3" t="s">
        <v>36</v>
      </c>
      <c r="D3" s="3" t="s">
        <v>84</v>
      </c>
      <c r="E3" s="3" t="s">
        <v>9</v>
      </c>
      <c r="F3" s="3" t="s">
        <v>9</v>
      </c>
      <c r="G3" s="3" t="s">
        <v>9</v>
      </c>
    </row>
    <row r="4" spans="1:7" ht="11.25">
      <c r="A4" s="6" t="s">
        <v>3</v>
      </c>
      <c r="B4" s="6">
        <v>240</v>
      </c>
      <c r="C4" s="3" t="s">
        <v>43</v>
      </c>
      <c r="D4" s="3">
        <v>1</v>
      </c>
      <c r="E4" s="3">
        <v>1</v>
      </c>
      <c r="F4" s="3">
        <v>1</v>
      </c>
      <c r="G4" s="3">
        <v>1</v>
      </c>
    </row>
    <row r="5" spans="1:7" ht="11.25">
      <c r="A5" s="6" t="s">
        <v>4</v>
      </c>
      <c r="B5" s="6">
        <v>60</v>
      </c>
      <c r="C5" s="3" t="s">
        <v>44</v>
      </c>
      <c r="D5" s="3">
        <v>2</v>
      </c>
      <c r="E5" s="3">
        <v>2</v>
      </c>
      <c r="F5" s="3">
        <v>2</v>
      </c>
      <c r="G5" s="3">
        <v>2</v>
      </c>
    </row>
    <row r="6" spans="1:7" ht="11.25">
      <c r="A6" s="6" t="s">
        <v>5</v>
      </c>
      <c r="B6" s="6">
        <v>2</v>
      </c>
      <c r="C6" s="3" t="s">
        <v>47</v>
      </c>
      <c r="D6" s="3" t="s">
        <v>46</v>
      </c>
      <c r="E6" s="3" t="s">
        <v>46</v>
      </c>
      <c r="F6" s="3" t="s">
        <v>46</v>
      </c>
      <c r="G6" s="3" t="s">
        <v>46</v>
      </c>
    </row>
    <row r="7" spans="1:7" ht="11.25">
      <c r="A7" s="6" t="s">
        <v>6</v>
      </c>
      <c r="B7" s="6">
        <v>10</v>
      </c>
      <c r="C7" s="3" t="s">
        <v>45</v>
      </c>
      <c r="D7" s="3" t="s">
        <v>38</v>
      </c>
      <c r="E7" s="3" t="s">
        <v>38</v>
      </c>
      <c r="F7" s="3" t="s">
        <v>38</v>
      </c>
      <c r="G7" s="3" t="s">
        <v>38</v>
      </c>
    </row>
    <row r="8" spans="1:7" ht="11.25">
      <c r="A8" s="6" t="s">
        <v>7</v>
      </c>
      <c r="B8" s="6">
        <v>5</v>
      </c>
      <c r="C8" s="3" t="s">
        <v>77</v>
      </c>
      <c r="D8" s="3" t="s">
        <v>90</v>
      </c>
      <c r="E8" s="3" t="s">
        <v>90</v>
      </c>
      <c r="F8" s="3" t="s">
        <v>90</v>
      </c>
      <c r="G8" s="3" t="s">
        <v>90</v>
      </c>
    </row>
    <row r="9" spans="1:7" ht="11.25">
      <c r="A9" s="6" t="s">
        <v>48</v>
      </c>
      <c r="B9" s="14" t="s">
        <v>46</v>
      </c>
      <c r="C9" s="3"/>
      <c r="D9" s="3"/>
      <c r="E9" s="3"/>
      <c r="F9" s="3"/>
      <c r="G9" s="3"/>
    </row>
    <row r="10" spans="1:7" ht="11.25">
      <c r="A10" s="6" t="s">
        <v>80</v>
      </c>
      <c r="B10" s="6">
        <v>36</v>
      </c>
      <c r="C10" s="3"/>
      <c r="D10" s="3"/>
      <c r="E10" s="3"/>
      <c r="F10" s="3"/>
      <c r="G10" s="3"/>
    </row>
    <row r="11" spans="1:7" ht="11.25">
      <c r="A11" s="6" t="s">
        <v>89</v>
      </c>
      <c r="B11" s="6">
        <v>0</v>
      </c>
      <c r="C11" s="3"/>
      <c r="D11" s="3"/>
      <c r="E11" s="3"/>
      <c r="F11" s="3"/>
      <c r="G11" s="3"/>
    </row>
    <row r="12" spans="1:7" ht="11.25">
      <c r="A12" s="6" t="s">
        <v>83</v>
      </c>
      <c r="B12" s="6"/>
      <c r="C12" s="3"/>
      <c r="D12" s="3"/>
      <c r="E12" s="3"/>
      <c r="F12" s="3"/>
      <c r="G12" s="3"/>
    </row>
    <row r="13" spans="1:7" ht="11.25">
      <c r="A13" s="6"/>
      <c r="B13" s="6"/>
      <c r="C13" s="3"/>
      <c r="D13" s="3"/>
      <c r="E13" s="3"/>
      <c r="F13" s="3"/>
      <c r="G13" s="3"/>
    </row>
    <row r="14" spans="1:7" ht="11.25">
      <c r="A14" s="6"/>
      <c r="B14" s="6"/>
      <c r="C14" s="3"/>
      <c r="D14" s="3"/>
      <c r="E14" s="3"/>
      <c r="F14" s="3"/>
      <c r="G14" s="3"/>
    </row>
    <row r="15" spans="1:7" ht="11.25">
      <c r="A15" s="6"/>
      <c r="B15" s="6"/>
      <c r="C15" s="3"/>
      <c r="D15" s="3"/>
      <c r="E15" s="3"/>
      <c r="F15" s="3"/>
      <c r="G15" s="3"/>
    </row>
    <row r="16" spans="1:7" ht="11.25">
      <c r="A16" s="6"/>
      <c r="B16" s="6"/>
      <c r="C16" s="3"/>
      <c r="D16" s="3"/>
      <c r="E16" s="3"/>
      <c r="F16" s="3"/>
      <c r="G16" s="3"/>
    </row>
    <row r="17" spans="1:7" ht="11.25">
      <c r="A17" s="6" t="s">
        <v>98</v>
      </c>
      <c r="B17" s="6" t="s">
        <v>90</v>
      </c>
      <c r="C17" s="3"/>
      <c r="D17" s="3"/>
      <c r="E17" s="3"/>
      <c r="F17" s="3"/>
      <c r="G17" s="3"/>
    </row>
    <row r="18" spans="1:7" ht="11.25">
      <c r="A18" s="6"/>
      <c r="B18" s="6"/>
      <c r="C18" s="3"/>
      <c r="D18" s="3"/>
      <c r="E18" s="3"/>
      <c r="F18" s="3"/>
      <c r="G18" s="3"/>
    </row>
    <row r="19" spans="1:11" ht="11.25">
      <c r="A19" s="6"/>
      <c r="B19" s="6"/>
      <c r="C19" s="3"/>
      <c r="D19" s="3"/>
      <c r="E19" s="3"/>
      <c r="F19" s="3"/>
      <c r="G19" s="3"/>
      <c r="K19" s="12"/>
    </row>
    <row r="20" spans="1:26" ht="11.25">
      <c r="A20" s="4" t="s">
        <v>52</v>
      </c>
      <c r="B20" s="4" t="s">
        <v>10</v>
      </c>
      <c r="C20" s="4" t="s">
        <v>11</v>
      </c>
      <c r="D20" s="5" t="s">
        <v>54</v>
      </c>
      <c r="E20" s="5" t="s">
        <v>59</v>
      </c>
      <c r="F20" s="5" t="s">
        <v>50</v>
      </c>
      <c r="G20" s="5" t="s">
        <v>60</v>
      </c>
      <c r="H20" s="5" t="s">
        <v>61</v>
      </c>
      <c r="I20" s="5" t="s">
        <v>51</v>
      </c>
      <c r="J20" s="11" t="s">
        <v>62</v>
      </c>
      <c r="K20" s="11" t="s">
        <v>76</v>
      </c>
      <c r="L20" s="11" t="s">
        <v>63</v>
      </c>
      <c r="M20" s="11" t="s">
        <v>64</v>
      </c>
      <c r="N20" s="11" t="s">
        <v>65</v>
      </c>
      <c r="O20" s="11" t="s">
        <v>66</v>
      </c>
      <c r="P20" s="11" t="s">
        <v>67</v>
      </c>
      <c r="Q20" s="11" t="s">
        <v>68</v>
      </c>
      <c r="R20" s="11" t="s">
        <v>69</v>
      </c>
      <c r="S20" s="11" t="s">
        <v>70</v>
      </c>
      <c r="T20" s="13" t="s">
        <v>77</v>
      </c>
      <c r="U20" s="13" t="s">
        <v>76</v>
      </c>
      <c r="V20" s="13" t="s">
        <v>78</v>
      </c>
      <c r="W20" s="13" t="s">
        <v>79</v>
      </c>
      <c r="X20" s="13"/>
      <c r="Y20" s="13"/>
      <c r="Z20" s="1" t="s">
        <v>95</v>
      </c>
    </row>
    <row r="21" spans="1:26" ht="11.25">
      <c r="A21" s="4" t="s">
        <v>8</v>
      </c>
      <c r="B21" s="4">
        <v>2460</v>
      </c>
      <c r="C21" s="4">
        <v>1540</v>
      </c>
      <c r="D21" s="5" t="s">
        <v>18</v>
      </c>
      <c r="E21" s="5">
        <v>0</v>
      </c>
      <c r="F21" s="5">
        <v>0</v>
      </c>
      <c r="G21" s="5">
        <v>0</v>
      </c>
      <c r="H21" s="5">
        <v>0</v>
      </c>
      <c r="I21" s="5">
        <v>0.01</v>
      </c>
      <c r="J21" s="11" t="s">
        <v>18</v>
      </c>
      <c r="K21" s="11">
        <v>0</v>
      </c>
      <c r="L21" s="11">
        <v>20</v>
      </c>
      <c r="M21" s="11">
        <f>L21+0.01</f>
        <v>20.01</v>
      </c>
      <c r="N21" s="11"/>
      <c r="O21" s="11"/>
      <c r="P21" s="11"/>
      <c r="Q21" s="11"/>
      <c r="R21" s="11"/>
      <c r="S21" s="11"/>
      <c r="T21" s="13" t="s">
        <v>18</v>
      </c>
      <c r="U21" s="13">
        <v>0</v>
      </c>
      <c r="V21" s="13"/>
      <c r="W21" s="13"/>
      <c r="X21" s="13"/>
      <c r="Y21" s="13"/>
      <c r="Z21">
        <f ca="1">INT(1+RAND()*2)</f>
        <v>2</v>
      </c>
    </row>
    <row r="22" spans="1:27" ht="11.25">
      <c r="A22" s="4" t="s">
        <v>19</v>
      </c>
      <c r="B22" s="4">
        <v>-123</v>
      </c>
      <c r="C22" s="4">
        <v>123</v>
      </c>
      <c r="D22" s="5" t="s">
        <v>81</v>
      </c>
      <c r="E22" s="5">
        <f>IF(AA22=1,5,IF(AA22=2,20,IF(AA22=4,80)))</f>
        <v>20</v>
      </c>
      <c r="F22" s="5">
        <v>102</v>
      </c>
      <c r="G22" s="5">
        <f>MAX(25-E22,0)</f>
        <v>5</v>
      </c>
      <c r="H22" s="5">
        <f>MAX(E22-25,0)</f>
        <v>0</v>
      </c>
      <c r="I22" s="5">
        <v>0.01</v>
      </c>
      <c r="J22" s="11" t="s">
        <v>81</v>
      </c>
      <c r="K22" s="11">
        <v>0</v>
      </c>
      <c r="L22" s="11">
        <f>IF(E22=5,10,IF(E22=80,40,IF(Z21=1,10,40)))</f>
        <v>40</v>
      </c>
      <c r="M22" s="11">
        <f aca="true" t="shared" si="0" ref="M22:M36">L22+0.01</f>
        <v>40.01</v>
      </c>
      <c r="N22" s="11"/>
      <c r="O22" s="11"/>
      <c r="P22" s="11"/>
      <c r="Q22" s="11"/>
      <c r="R22" s="11"/>
      <c r="S22" s="11"/>
      <c r="T22" s="13"/>
      <c r="U22" s="13">
        <v>0</v>
      </c>
      <c r="V22" s="13"/>
      <c r="W22" s="13"/>
      <c r="X22" s="13"/>
      <c r="Y22" s="13"/>
      <c r="Z22">
        <f aca="true" ca="1" t="shared" si="1" ref="Z22:Z36">INT(1+RAND()*2)</f>
        <v>1</v>
      </c>
      <c r="AA22" s="2">
        <f>+Z21*Z22</f>
        <v>2</v>
      </c>
    </row>
    <row r="23" spans="1:26" ht="11.25">
      <c r="A23" s="4" t="s">
        <v>20</v>
      </c>
      <c r="B23" s="4">
        <v>49</v>
      </c>
      <c r="C23" s="4">
        <v>10</v>
      </c>
      <c r="D23" s="5" t="s">
        <v>12</v>
      </c>
      <c r="E23" s="5">
        <v>0</v>
      </c>
      <c r="F23" s="5">
        <v>0</v>
      </c>
      <c r="G23" s="5">
        <v>0</v>
      </c>
      <c r="H23" s="5">
        <v>0</v>
      </c>
      <c r="I23" s="5">
        <v>0.01</v>
      </c>
      <c r="J23" s="11" t="s">
        <v>12</v>
      </c>
      <c r="K23" s="11">
        <v>0</v>
      </c>
      <c r="L23" s="11">
        <v>20</v>
      </c>
      <c r="M23" s="11">
        <f t="shared" si="0"/>
        <v>20.01</v>
      </c>
      <c r="N23" s="11"/>
      <c r="O23" s="11"/>
      <c r="P23" s="11"/>
      <c r="Q23" s="11"/>
      <c r="R23" s="11"/>
      <c r="S23" s="11"/>
      <c r="T23" s="13" t="s">
        <v>12</v>
      </c>
      <c r="U23" s="13">
        <v>0</v>
      </c>
      <c r="V23" s="13"/>
      <c r="W23" s="13"/>
      <c r="X23" s="13"/>
      <c r="Y23" s="13"/>
      <c r="Z23">
        <f ca="1" t="shared" si="1"/>
        <v>2</v>
      </c>
    </row>
    <row r="24" spans="1:27" ht="11.25">
      <c r="A24" s="4" t="s">
        <v>39</v>
      </c>
      <c r="B24" s="4">
        <v>0</v>
      </c>
      <c r="C24" s="4">
        <v>0</v>
      </c>
      <c r="D24" s="5" t="s">
        <v>81</v>
      </c>
      <c r="E24" s="5">
        <f>IF(AA24=1,5,IF(AA24=2,20,IF(AA24=4,80)))</f>
        <v>20</v>
      </c>
      <c r="F24" s="5">
        <v>102</v>
      </c>
      <c r="G24" s="5">
        <f>MAX(25-E24,0)</f>
        <v>5</v>
      </c>
      <c r="H24" s="5">
        <f>MAX(E24-25,0)</f>
        <v>0</v>
      </c>
      <c r="I24" s="5">
        <v>0.01</v>
      </c>
      <c r="J24" s="11" t="s">
        <v>81</v>
      </c>
      <c r="K24" s="11">
        <v>0</v>
      </c>
      <c r="L24" s="11">
        <f>IF(E24=5,10,IF(E24=80,40,IF(Z23=1,10,40)))</f>
        <v>40</v>
      </c>
      <c r="M24" s="11">
        <f t="shared" si="0"/>
        <v>40.01</v>
      </c>
      <c r="N24" s="11"/>
      <c r="O24" s="11"/>
      <c r="P24" s="11"/>
      <c r="Q24" s="11"/>
      <c r="R24" s="11"/>
      <c r="S24" s="11"/>
      <c r="T24" s="13"/>
      <c r="U24" s="13">
        <v>0</v>
      </c>
      <c r="V24" s="13"/>
      <c r="W24" s="13"/>
      <c r="X24" s="13"/>
      <c r="Y24" s="13"/>
      <c r="Z24">
        <f ca="1" t="shared" si="1"/>
        <v>1</v>
      </c>
      <c r="AA24" s="2">
        <f>+Z23*Z24</f>
        <v>2</v>
      </c>
    </row>
    <row r="25" spans="1:26" ht="11.25">
      <c r="A25" s="4" t="s">
        <v>40</v>
      </c>
      <c r="B25" s="4">
        <v>0</v>
      </c>
      <c r="C25" s="4">
        <v>0</v>
      </c>
      <c r="D25" s="5" t="s">
        <v>13</v>
      </c>
      <c r="E25" s="5">
        <v>0</v>
      </c>
      <c r="F25" s="5">
        <v>0</v>
      </c>
      <c r="G25" s="5">
        <v>0</v>
      </c>
      <c r="H25" s="5">
        <v>0</v>
      </c>
      <c r="I25" s="5">
        <v>0.01</v>
      </c>
      <c r="J25" s="11" t="s">
        <v>13</v>
      </c>
      <c r="K25" s="11">
        <v>0</v>
      </c>
      <c r="L25" s="11">
        <v>20</v>
      </c>
      <c r="M25" s="11">
        <f t="shared" si="0"/>
        <v>20.01</v>
      </c>
      <c r="N25" s="11"/>
      <c r="O25" s="11"/>
      <c r="P25" s="11"/>
      <c r="Q25" s="11"/>
      <c r="R25" s="11"/>
      <c r="S25" s="11"/>
      <c r="T25" s="13" t="s">
        <v>13</v>
      </c>
      <c r="U25" s="13">
        <v>0</v>
      </c>
      <c r="V25" s="13"/>
      <c r="W25" s="13"/>
      <c r="X25" s="13"/>
      <c r="Y25" s="13"/>
      <c r="Z25">
        <f ca="1" t="shared" si="1"/>
        <v>1</v>
      </c>
    </row>
    <row r="26" spans="1:27" ht="11.25">
      <c r="A26" s="4" t="s">
        <v>21</v>
      </c>
      <c r="B26" s="4">
        <v>2</v>
      </c>
      <c r="C26" s="4">
        <v>2</v>
      </c>
      <c r="D26" s="5" t="s">
        <v>81</v>
      </c>
      <c r="E26" s="5">
        <f>IF(AA26=1,5,IF(AA26=2,20,IF(AA26=4,80)))</f>
        <v>5</v>
      </c>
      <c r="F26" s="5">
        <v>102</v>
      </c>
      <c r="G26" s="5">
        <f>MAX(25-E26,0)</f>
        <v>20</v>
      </c>
      <c r="H26" s="5">
        <f>MAX(E26-25,0)</f>
        <v>0</v>
      </c>
      <c r="I26" s="5">
        <v>0.01</v>
      </c>
      <c r="J26" s="11" t="s">
        <v>81</v>
      </c>
      <c r="K26" s="11">
        <v>0</v>
      </c>
      <c r="L26" s="11">
        <f>IF(E26=5,10,IF(E26=80,40,IF(Z25=1,10,40)))</f>
        <v>10</v>
      </c>
      <c r="M26" s="11">
        <f t="shared" si="0"/>
        <v>10.01</v>
      </c>
      <c r="N26" s="11"/>
      <c r="O26" s="11"/>
      <c r="P26" s="11"/>
      <c r="Q26" s="11"/>
      <c r="R26" s="11"/>
      <c r="S26" s="11"/>
      <c r="T26" s="13"/>
      <c r="U26" s="13">
        <v>0</v>
      </c>
      <c r="V26" s="13"/>
      <c r="W26" s="13"/>
      <c r="X26" s="13"/>
      <c r="Y26" s="13"/>
      <c r="Z26">
        <f ca="1" t="shared" si="1"/>
        <v>1</v>
      </c>
      <c r="AA26" s="2">
        <f>+Z25*Z26</f>
        <v>1</v>
      </c>
    </row>
    <row r="27" spans="1:26" ht="11.25">
      <c r="A27" s="4" t="s">
        <v>22</v>
      </c>
      <c r="B27" s="4">
        <v>0</v>
      </c>
      <c r="C27" s="4">
        <v>0</v>
      </c>
      <c r="D27" s="5" t="s">
        <v>14</v>
      </c>
      <c r="E27" s="5">
        <v>0</v>
      </c>
      <c r="F27" s="5">
        <v>0</v>
      </c>
      <c r="G27" s="5">
        <v>0</v>
      </c>
      <c r="H27" s="5">
        <v>0</v>
      </c>
      <c r="I27" s="5">
        <v>0.01</v>
      </c>
      <c r="J27" s="11" t="s">
        <v>14</v>
      </c>
      <c r="K27" s="11">
        <v>0</v>
      </c>
      <c r="L27" s="11">
        <v>20</v>
      </c>
      <c r="M27" s="11">
        <f t="shared" si="0"/>
        <v>20.01</v>
      </c>
      <c r="N27" s="11"/>
      <c r="O27" s="11"/>
      <c r="P27" s="11"/>
      <c r="Q27" s="11"/>
      <c r="R27" s="11"/>
      <c r="S27" s="11"/>
      <c r="T27" s="13" t="s">
        <v>14</v>
      </c>
      <c r="U27" s="13">
        <v>0</v>
      </c>
      <c r="V27" s="13"/>
      <c r="W27" s="13"/>
      <c r="X27" s="13"/>
      <c r="Y27" s="13"/>
      <c r="Z27">
        <f ca="1" t="shared" si="1"/>
        <v>2</v>
      </c>
    </row>
    <row r="28" spans="1:27" ht="11.25">
      <c r="A28" s="4" t="s">
        <v>41</v>
      </c>
      <c r="B28" s="4">
        <v>0</v>
      </c>
      <c r="C28" s="4">
        <v>0</v>
      </c>
      <c r="D28" s="5" t="s">
        <v>81</v>
      </c>
      <c r="E28" s="5">
        <f>IF(AA28=1,5,IF(AA28=2,20,IF(AA28=4,80)))</f>
        <v>20</v>
      </c>
      <c r="F28" s="5">
        <v>102</v>
      </c>
      <c r="G28" s="5">
        <f>MAX(25-E28,0)</f>
        <v>5</v>
      </c>
      <c r="H28" s="5">
        <f>MAX(E28-25,0)</f>
        <v>0</v>
      </c>
      <c r="I28" s="5">
        <v>0.01</v>
      </c>
      <c r="J28" s="11" t="s">
        <v>81</v>
      </c>
      <c r="K28" s="11">
        <v>0</v>
      </c>
      <c r="L28" s="11">
        <f>IF(E28=5,10,IF(E28=80,40,IF(Z27=1,10,40)))</f>
        <v>40</v>
      </c>
      <c r="M28" s="11">
        <f t="shared" si="0"/>
        <v>40.01</v>
      </c>
      <c r="N28" s="11"/>
      <c r="O28" s="11"/>
      <c r="P28" s="11"/>
      <c r="Q28" s="11"/>
      <c r="R28" s="11"/>
      <c r="S28" s="11"/>
      <c r="T28" s="13"/>
      <c r="U28" s="13">
        <v>0</v>
      </c>
      <c r="V28" s="13"/>
      <c r="W28" s="13"/>
      <c r="X28" s="13"/>
      <c r="Y28" s="13"/>
      <c r="Z28">
        <f ca="1" t="shared" si="1"/>
        <v>1</v>
      </c>
      <c r="AA28" s="2">
        <f>+Z27*Z28</f>
        <v>2</v>
      </c>
    </row>
    <row r="29" spans="1:26" ht="11.25">
      <c r="A29" s="4" t="s">
        <v>42</v>
      </c>
      <c r="B29" s="4">
        <v>0</v>
      </c>
      <c r="C29" s="4">
        <v>0</v>
      </c>
      <c r="D29" s="5" t="s">
        <v>15</v>
      </c>
      <c r="E29" s="5">
        <v>0</v>
      </c>
      <c r="F29" s="5">
        <v>0</v>
      </c>
      <c r="G29" s="5">
        <v>0</v>
      </c>
      <c r="H29" s="5">
        <v>0</v>
      </c>
      <c r="I29" s="5">
        <v>0.01</v>
      </c>
      <c r="J29" s="11" t="s">
        <v>15</v>
      </c>
      <c r="K29" s="11">
        <v>0</v>
      </c>
      <c r="L29" s="11">
        <v>20</v>
      </c>
      <c r="M29" s="11">
        <f t="shared" si="0"/>
        <v>20.01</v>
      </c>
      <c r="N29" s="11"/>
      <c r="O29" s="11"/>
      <c r="P29" s="11"/>
      <c r="Q29" s="11"/>
      <c r="R29" s="11"/>
      <c r="S29" s="11"/>
      <c r="T29" s="13" t="s">
        <v>15</v>
      </c>
      <c r="U29" s="13">
        <v>0</v>
      </c>
      <c r="V29" s="13"/>
      <c r="W29" s="13"/>
      <c r="X29" s="13"/>
      <c r="Y29" s="13"/>
      <c r="Z29">
        <f ca="1">INT(1+RAND()*2)</f>
        <v>2</v>
      </c>
    </row>
    <row r="30" spans="1:27" ht="11.25">
      <c r="A30" s="4" t="s">
        <v>23</v>
      </c>
      <c r="B30" s="4">
        <v>-100000000</v>
      </c>
      <c r="C30" s="4">
        <v>-100000000</v>
      </c>
      <c r="D30" s="5" t="s">
        <v>81</v>
      </c>
      <c r="E30" s="5">
        <f>IF(AA30=1,5,IF(AA30=2,20,IF(AA30=4,80)))</f>
        <v>80</v>
      </c>
      <c r="F30" s="5">
        <v>102</v>
      </c>
      <c r="G30" s="5">
        <f aca="true" t="shared" si="2" ref="G30:G36">MAX(25-E30,0)</f>
        <v>0</v>
      </c>
      <c r="H30" s="5">
        <f aca="true" t="shared" si="3" ref="H30:H36">MAX(E30-25,0)</f>
        <v>55</v>
      </c>
      <c r="I30" s="5">
        <v>0.01</v>
      </c>
      <c r="J30" s="11" t="s">
        <v>81</v>
      </c>
      <c r="K30" s="11">
        <v>0</v>
      </c>
      <c r="L30" s="11">
        <f>IF(E30=5,10,IF(E30=80,40,IF(Z29=1,10,40)))</f>
        <v>40</v>
      </c>
      <c r="M30" s="11">
        <f t="shared" si="0"/>
        <v>40.01</v>
      </c>
      <c r="N30" s="11"/>
      <c r="O30" s="11"/>
      <c r="P30" s="11"/>
      <c r="Q30" s="11"/>
      <c r="R30" s="11"/>
      <c r="S30" s="11"/>
      <c r="T30" s="13"/>
      <c r="U30" s="13">
        <v>0</v>
      </c>
      <c r="V30" s="13"/>
      <c r="W30" s="13"/>
      <c r="X30" s="13"/>
      <c r="Y30" s="13"/>
      <c r="Z30">
        <f ca="1" t="shared" si="1"/>
        <v>2</v>
      </c>
      <c r="AA30" s="2">
        <f>+Z29*Z30</f>
        <v>4</v>
      </c>
    </row>
    <row r="31" spans="1:26" ht="11.25">
      <c r="A31" s="4" t="s">
        <v>24</v>
      </c>
      <c r="B31" s="4">
        <v>-100000000</v>
      </c>
      <c r="C31" s="4">
        <v>-100000000</v>
      </c>
      <c r="D31" s="5" t="s">
        <v>16</v>
      </c>
      <c r="E31" s="5">
        <v>0</v>
      </c>
      <c r="F31" s="5">
        <v>0</v>
      </c>
      <c r="G31" s="5">
        <v>0</v>
      </c>
      <c r="H31" s="5">
        <v>0</v>
      </c>
      <c r="I31" s="5">
        <v>0.01</v>
      </c>
      <c r="J31" s="11" t="s">
        <v>16</v>
      </c>
      <c r="K31" s="11">
        <v>0</v>
      </c>
      <c r="L31" s="11">
        <v>20</v>
      </c>
      <c r="M31" s="11">
        <f t="shared" si="0"/>
        <v>20.01</v>
      </c>
      <c r="N31" s="11"/>
      <c r="O31" s="11"/>
      <c r="P31" s="11"/>
      <c r="Q31" s="11"/>
      <c r="R31" s="11"/>
      <c r="S31" s="11"/>
      <c r="T31" s="13" t="s">
        <v>16</v>
      </c>
      <c r="U31" s="13">
        <v>0</v>
      </c>
      <c r="V31" s="13"/>
      <c r="W31" s="13"/>
      <c r="X31" s="13"/>
      <c r="Y31" s="13"/>
      <c r="Z31">
        <f ca="1" t="shared" si="1"/>
        <v>1</v>
      </c>
    </row>
    <row r="32" spans="1:27" ht="11.25">
      <c r="A32" s="4" t="s">
        <v>25</v>
      </c>
      <c r="B32" s="4">
        <v>100000000</v>
      </c>
      <c r="C32" s="4">
        <v>100000000</v>
      </c>
      <c r="D32" s="5" t="s">
        <v>81</v>
      </c>
      <c r="E32" s="5">
        <f>IF(AA32=1,5,IF(AA32=2,20,IF(AA32=4,80)))</f>
        <v>5</v>
      </c>
      <c r="F32" s="5">
        <v>102</v>
      </c>
      <c r="G32" s="5">
        <f t="shared" si="2"/>
        <v>20</v>
      </c>
      <c r="H32" s="5">
        <f t="shared" si="3"/>
        <v>0</v>
      </c>
      <c r="I32" s="5">
        <v>0.01</v>
      </c>
      <c r="J32" s="11" t="s">
        <v>81</v>
      </c>
      <c r="K32" s="11">
        <v>0</v>
      </c>
      <c r="L32" s="11">
        <f>IF(E32=5,10,IF(E32=80,40,IF(Z31=1,10,40)))</f>
        <v>10</v>
      </c>
      <c r="M32" s="11">
        <f t="shared" si="0"/>
        <v>10.01</v>
      </c>
      <c r="N32" s="11"/>
      <c r="O32" s="11"/>
      <c r="P32" s="11"/>
      <c r="Q32" s="11"/>
      <c r="R32" s="11"/>
      <c r="S32" s="11"/>
      <c r="T32" s="13"/>
      <c r="U32" s="13">
        <v>0</v>
      </c>
      <c r="V32" s="13"/>
      <c r="W32" s="13"/>
      <c r="X32" s="13"/>
      <c r="Y32" s="13"/>
      <c r="Z32">
        <f ca="1" t="shared" si="1"/>
        <v>1</v>
      </c>
      <c r="AA32" s="2">
        <f>+Z31*Z32</f>
        <v>1</v>
      </c>
    </row>
    <row r="33" spans="1:26" ht="11.25">
      <c r="A33" s="4" t="s">
        <v>26</v>
      </c>
      <c r="B33" s="4">
        <v>100000000</v>
      </c>
      <c r="C33" s="4">
        <v>100000000</v>
      </c>
      <c r="D33" s="5" t="s">
        <v>17</v>
      </c>
      <c r="E33" s="5">
        <v>0</v>
      </c>
      <c r="F33" s="5">
        <v>0</v>
      </c>
      <c r="G33" s="5">
        <v>0</v>
      </c>
      <c r="H33" s="5">
        <v>0</v>
      </c>
      <c r="I33" s="5">
        <v>0.01</v>
      </c>
      <c r="J33" s="11" t="s">
        <v>17</v>
      </c>
      <c r="K33" s="11">
        <v>0</v>
      </c>
      <c r="L33" s="11">
        <v>20</v>
      </c>
      <c r="M33" s="11">
        <f t="shared" si="0"/>
        <v>20.01</v>
      </c>
      <c r="N33" s="11"/>
      <c r="O33" s="11"/>
      <c r="P33" s="11"/>
      <c r="Q33" s="11"/>
      <c r="R33" s="11"/>
      <c r="S33" s="11"/>
      <c r="T33" s="13" t="s">
        <v>17</v>
      </c>
      <c r="U33" s="13">
        <v>0</v>
      </c>
      <c r="V33" s="13"/>
      <c r="W33" s="13"/>
      <c r="X33" s="13"/>
      <c r="Y33" s="13"/>
      <c r="Z33">
        <f ca="1" t="shared" si="1"/>
        <v>1</v>
      </c>
    </row>
    <row r="34" spans="1:27" ht="11.25">
      <c r="A34" s="4" t="s">
        <v>27</v>
      </c>
      <c r="B34" s="4">
        <v>0</v>
      </c>
      <c r="C34" s="4">
        <v>0</v>
      </c>
      <c r="D34" s="5" t="s">
        <v>81</v>
      </c>
      <c r="E34" s="5">
        <f>IF(AA34=1,5,IF(AA34=2,20,IF(AA34=4,80)))</f>
        <v>20</v>
      </c>
      <c r="F34" s="5">
        <v>102</v>
      </c>
      <c r="G34" s="5">
        <f t="shared" si="2"/>
        <v>5</v>
      </c>
      <c r="H34" s="5">
        <f t="shared" si="3"/>
        <v>0</v>
      </c>
      <c r="I34" s="5">
        <v>0.01</v>
      </c>
      <c r="J34" s="11" t="s">
        <v>81</v>
      </c>
      <c r="K34" s="11">
        <v>0</v>
      </c>
      <c r="L34" s="11">
        <f>IF(E34=5,10,IF(E34=80,40,IF(Z33=1,10,40)))</f>
        <v>10</v>
      </c>
      <c r="M34" s="11">
        <f t="shared" si="0"/>
        <v>10.01</v>
      </c>
      <c r="N34" s="11"/>
      <c r="O34" s="11"/>
      <c r="P34" s="11"/>
      <c r="Q34" s="11"/>
      <c r="R34" s="11"/>
      <c r="S34" s="11"/>
      <c r="T34" s="13"/>
      <c r="U34" s="13">
        <v>0</v>
      </c>
      <c r="V34" s="13"/>
      <c r="W34" s="13"/>
      <c r="X34" s="13"/>
      <c r="Y34" s="13"/>
      <c r="Z34">
        <f ca="1" t="shared" si="1"/>
        <v>2</v>
      </c>
      <c r="AA34" s="2">
        <f>+Z33*Z34</f>
        <v>2</v>
      </c>
    </row>
    <row r="35" spans="1:26" ht="11.25">
      <c r="A35" s="4" t="s">
        <v>28</v>
      </c>
      <c r="B35" s="4">
        <v>0.0001</v>
      </c>
      <c r="C35" s="4">
        <v>0.0001</v>
      </c>
      <c r="D35" s="5" t="s">
        <v>37</v>
      </c>
      <c r="E35" s="5">
        <v>0</v>
      </c>
      <c r="F35" s="5">
        <v>0</v>
      </c>
      <c r="G35" s="5">
        <v>0</v>
      </c>
      <c r="H35" s="5">
        <v>0</v>
      </c>
      <c r="I35" s="5">
        <v>0.01</v>
      </c>
      <c r="J35" s="11" t="s">
        <v>37</v>
      </c>
      <c r="K35" s="11">
        <v>0</v>
      </c>
      <c r="L35" s="11">
        <v>20</v>
      </c>
      <c r="M35" s="11">
        <f t="shared" si="0"/>
        <v>20.01</v>
      </c>
      <c r="N35" s="11"/>
      <c r="O35" s="11"/>
      <c r="P35" s="11"/>
      <c r="Q35" s="11"/>
      <c r="R35" s="11"/>
      <c r="S35" s="11"/>
      <c r="T35" s="13" t="s">
        <v>37</v>
      </c>
      <c r="U35" s="13">
        <v>0</v>
      </c>
      <c r="V35" s="13"/>
      <c r="W35" s="13"/>
      <c r="X35" s="13"/>
      <c r="Y35" s="13"/>
      <c r="Z35">
        <f ca="1" t="shared" si="1"/>
        <v>2</v>
      </c>
    </row>
    <row r="36" spans="1:27" ht="11.25">
      <c r="A36" s="4" t="s">
        <v>29</v>
      </c>
      <c r="B36" s="4">
        <v>0</v>
      </c>
      <c r="C36" s="4">
        <v>0</v>
      </c>
      <c r="D36" s="5" t="s">
        <v>81</v>
      </c>
      <c r="E36" s="5">
        <f>IF(AA36=1,5,IF(AA36=2,20,IF(AA36=4,80)))</f>
        <v>80</v>
      </c>
      <c r="F36" s="5">
        <v>102</v>
      </c>
      <c r="G36" s="5">
        <f t="shared" si="2"/>
        <v>0</v>
      </c>
      <c r="H36" s="5">
        <f t="shared" si="3"/>
        <v>55</v>
      </c>
      <c r="I36" s="5">
        <v>0.01</v>
      </c>
      <c r="J36" s="11" t="s">
        <v>81</v>
      </c>
      <c r="K36" s="11">
        <v>0</v>
      </c>
      <c r="L36" s="11">
        <f>IF(E36=5,10,IF(E36=80,40,IF(Z35=1,10,40)))</f>
        <v>40</v>
      </c>
      <c r="M36" s="11">
        <f t="shared" si="0"/>
        <v>40.01</v>
      </c>
      <c r="N36" s="11"/>
      <c r="O36" s="11"/>
      <c r="P36" s="11"/>
      <c r="Q36" s="11"/>
      <c r="R36" s="11"/>
      <c r="S36" s="11"/>
      <c r="T36" s="13"/>
      <c r="U36" s="13">
        <v>0</v>
      </c>
      <c r="V36" s="13"/>
      <c r="W36" s="13"/>
      <c r="X36" s="13"/>
      <c r="Y36" s="13"/>
      <c r="Z36">
        <f ca="1" t="shared" si="1"/>
        <v>2</v>
      </c>
      <c r="AA36" s="2">
        <f>+Z35*Z36</f>
        <v>4</v>
      </c>
    </row>
    <row r="37" spans="1:7" ht="11.25">
      <c r="A37" s="4" t="s">
        <v>30</v>
      </c>
      <c r="B37" s="4">
        <v>0</v>
      </c>
      <c r="C37" s="4">
        <v>0</v>
      </c>
      <c r="G37" s="2">
        <v>1</v>
      </c>
    </row>
    <row r="38" spans="1:3" ht="11.25">
      <c r="A38" s="4" t="s">
        <v>31</v>
      </c>
      <c r="B38" s="4">
        <v>0</v>
      </c>
      <c r="C38" s="4">
        <v>0</v>
      </c>
    </row>
    <row r="39" spans="1:3" ht="11.25">
      <c r="A39" s="4" t="s">
        <v>32</v>
      </c>
      <c r="B39" s="4">
        <v>0</v>
      </c>
      <c r="C39" s="4">
        <v>0</v>
      </c>
    </row>
    <row r="40" spans="1:3" ht="11.25">
      <c r="A40" s="4" t="s">
        <v>33</v>
      </c>
      <c r="B40" s="4">
        <v>0</v>
      </c>
      <c r="C40" s="4">
        <v>0</v>
      </c>
    </row>
    <row r="41" spans="1:3" ht="11.25">
      <c r="A41" s="4" t="s">
        <v>34</v>
      </c>
      <c r="B41" s="4">
        <v>0</v>
      </c>
      <c r="C41" s="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AB53"/>
  <sheetViews>
    <sheetView workbookViewId="0" topLeftCell="G17">
      <selection activeCell="M26" sqref="M26"/>
    </sheetView>
  </sheetViews>
  <sheetFormatPr defaultColWidth="9.33203125" defaultRowHeight="11.25"/>
  <cols>
    <col min="1" max="1" width="29.5" style="0" customWidth="1"/>
    <col min="5" max="8" width="9.33203125" style="17" customWidth="1"/>
    <col min="12" max="12" width="10.83203125" style="17" customWidth="1"/>
    <col min="13" max="13" width="9.33203125" style="17" customWidth="1"/>
  </cols>
  <sheetData>
    <row r="1" spans="1:28" ht="11.25">
      <c r="A1" s="6" t="s">
        <v>1</v>
      </c>
      <c r="B1" s="6">
        <v>4</v>
      </c>
      <c r="C1" s="3" t="s">
        <v>35</v>
      </c>
      <c r="D1" s="3" t="s">
        <v>59</v>
      </c>
      <c r="E1" s="18" t="s">
        <v>50</v>
      </c>
      <c r="F1" s="18" t="s">
        <v>99</v>
      </c>
      <c r="G1" s="18" t="s">
        <v>100</v>
      </c>
      <c r="H1" s="15"/>
      <c r="I1" s="2"/>
      <c r="J1" s="2"/>
      <c r="K1" s="2"/>
      <c r="L1" s="15"/>
      <c r="M1" s="1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56.25">
      <c r="A2" s="6" t="s">
        <v>0</v>
      </c>
      <c r="B2" s="6">
        <v>8</v>
      </c>
      <c r="C2" s="3" t="s">
        <v>49</v>
      </c>
      <c r="D2" s="3" t="s">
        <v>59</v>
      </c>
      <c r="E2" s="18" t="s">
        <v>50</v>
      </c>
      <c r="F2" s="19" t="s">
        <v>101</v>
      </c>
      <c r="G2" s="19" t="s">
        <v>102</v>
      </c>
      <c r="H2" s="15"/>
      <c r="I2" s="2"/>
      <c r="J2" s="2"/>
      <c r="K2" s="2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1.25">
      <c r="A3" s="6" t="s">
        <v>2</v>
      </c>
      <c r="B3" s="6">
        <v>3</v>
      </c>
      <c r="C3" s="3" t="s">
        <v>36</v>
      </c>
      <c r="D3" s="3" t="s">
        <v>84</v>
      </c>
      <c r="E3" s="18" t="s">
        <v>9</v>
      </c>
      <c r="F3" s="18" t="s">
        <v>9</v>
      </c>
      <c r="G3" s="18" t="s">
        <v>9</v>
      </c>
      <c r="H3" s="15"/>
      <c r="I3" s="2"/>
      <c r="J3" s="2"/>
      <c r="K3" s="2"/>
      <c r="L3" s="15"/>
      <c r="M3" s="1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1.25">
      <c r="A4" s="6" t="s">
        <v>3</v>
      </c>
      <c r="B4" s="6">
        <v>240</v>
      </c>
      <c r="C4" s="3" t="s">
        <v>43</v>
      </c>
      <c r="D4" s="3">
        <v>1</v>
      </c>
      <c r="E4" s="21">
        <v>1</v>
      </c>
      <c r="F4" s="21">
        <v>1</v>
      </c>
      <c r="G4" s="21">
        <v>1</v>
      </c>
      <c r="H4" s="15"/>
      <c r="I4" s="2"/>
      <c r="J4" s="2"/>
      <c r="K4" s="2"/>
      <c r="L4" s="15"/>
      <c r="M4" s="1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1.25">
      <c r="A5" s="6" t="s">
        <v>4</v>
      </c>
      <c r="B5" s="6">
        <v>60</v>
      </c>
      <c r="C5" s="3" t="s">
        <v>44</v>
      </c>
      <c r="D5" s="3">
        <v>4</v>
      </c>
      <c r="E5" s="21">
        <v>3</v>
      </c>
      <c r="F5" s="21">
        <v>3</v>
      </c>
      <c r="G5" s="21">
        <v>3</v>
      </c>
      <c r="H5" s="15"/>
      <c r="I5" s="2"/>
      <c r="J5" s="2"/>
      <c r="K5" s="2"/>
      <c r="L5" s="15"/>
      <c r="M5" s="1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1.25">
      <c r="A6" s="6" t="s">
        <v>5</v>
      </c>
      <c r="B6" s="6">
        <v>2</v>
      </c>
      <c r="C6" s="3" t="s">
        <v>47</v>
      </c>
      <c r="D6" s="3" t="s">
        <v>46</v>
      </c>
      <c r="E6" s="18" t="s">
        <v>46</v>
      </c>
      <c r="F6" s="18" t="s">
        <v>46</v>
      </c>
      <c r="G6" s="18" t="s">
        <v>46</v>
      </c>
      <c r="H6" s="15"/>
      <c r="I6" s="2"/>
      <c r="J6" s="2"/>
      <c r="K6" s="2"/>
      <c r="L6" s="15"/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1.25">
      <c r="A7" s="6" t="s">
        <v>6</v>
      </c>
      <c r="B7" s="6">
        <v>10</v>
      </c>
      <c r="C7" s="3" t="s">
        <v>45</v>
      </c>
      <c r="D7" s="3" t="s">
        <v>38</v>
      </c>
      <c r="E7" s="18" t="s">
        <v>38</v>
      </c>
      <c r="F7" s="18" t="s">
        <v>38</v>
      </c>
      <c r="G7" s="18" t="s">
        <v>38</v>
      </c>
      <c r="H7" s="15"/>
      <c r="I7" s="2"/>
      <c r="J7" s="2"/>
      <c r="K7" s="2"/>
      <c r="L7" s="15"/>
      <c r="M7" s="1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1.25">
      <c r="A8" s="6" t="s">
        <v>7</v>
      </c>
      <c r="B8" s="6">
        <v>5</v>
      </c>
      <c r="C8" s="3" t="s">
        <v>77</v>
      </c>
      <c r="D8" s="3" t="s">
        <v>90</v>
      </c>
      <c r="E8" s="18" t="s">
        <v>90</v>
      </c>
      <c r="F8" s="18" t="s">
        <v>90</v>
      </c>
      <c r="G8" s="18" t="s">
        <v>90</v>
      </c>
      <c r="H8" s="15"/>
      <c r="I8" s="2"/>
      <c r="J8" s="2"/>
      <c r="K8" s="2"/>
      <c r="L8" s="15"/>
      <c r="M8" s="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1.25">
      <c r="A9" s="6" t="s">
        <v>48</v>
      </c>
      <c r="B9" s="14" t="s">
        <v>46</v>
      </c>
      <c r="C9" s="3"/>
      <c r="D9" s="3"/>
      <c r="E9" s="18"/>
      <c r="F9" s="18"/>
      <c r="G9" s="18"/>
      <c r="H9" s="15"/>
      <c r="I9" s="2"/>
      <c r="J9" s="2"/>
      <c r="K9" s="2"/>
      <c r="L9" s="15"/>
      <c r="M9" s="1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1.25">
      <c r="A10" s="6" t="s">
        <v>80</v>
      </c>
      <c r="B10" s="6">
        <v>44</v>
      </c>
      <c r="C10" s="3"/>
      <c r="D10" s="3"/>
      <c r="E10" s="18"/>
      <c r="F10" s="18"/>
      <c r="G10" s="18"/>
      <c r="H10" s="15"/>
      <c r="I10" s="2"/>
      <c r="J10" s="2"/>
      <c r="K10" s="2"/>
      <c r="L10" s="15"/>
      <c r="M10" s="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1.25">
      <c r="A11" s="6" t="s">
        <v>89</v>
      </c>
      <c r="B11" s="6">
        <v>0</v>
      </c>
      <c r="C11" s="3"/>
      <c r="D11" s="3"/>
      <c r="E11" s="18"/>
      <c r="F11" s="18"/>
      <c r="G11" s="18"/>
      <c r="H11" s="15"/>
      <c r="I11" s="2"/>
      <c r="J11" s="2"/>
      <c r="K11" s="2"/>
      <c r="L11" s="15"/>
      <c r="M11" s="1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1.25">
      <c r="A12" s="6" t="s">
        <v>83</v>
      </c>
      <c r="B12" s="6"/>
      <c r="C12" s="3"/>
      <c r="D12" s="3"/>
      <c r="E12" s="18"/>
      <c r="F12" s="18"/>
      <c r="G12" s="18"/>
      <c r="H12" s="15"/>
      <c r="I12" s="2"/>
      <c r="J12" s="2"/>
      <c r="K12" s="2"/>
      <c r="L12" s="15"/>
      <c r="M12" s="1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1.25">
      <c r="A13" s="6"/>
      <c r="B13" s="6"/>
      <c r="C13" s="3"/>
      <c r="D13" s="3"/>
      <c r="E13" s="18"/>
      <c r="F13" s="18"/>
      <c r="G13" s="18"/>
      <c r="H13" s="15"/>
      <c r="I13" s="2"/>
      <c r="J13" s="2"/>
      <c r="K13" s="2"/>
      <c r="L13" s="15"/>
      <c r="M13" s="1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1.25">
      <c r="A14" s="6"/>
      <c r="B14" s="6"/>
      <c r="C14" s="3"/>
      <c r="D14" s="3"/>
      <c r="E14" s="18"/>
      <c r="F14" s="18"/>
      <c r="G14" s="18"/>
      <c r="H14" s="15"/>
      <c r="I14" s="2"/>
      <c r="J14" s="2"/>
      <c r="K14" s="2"/>
      <c r="L14" s="15"/>
      <c r="M14" s="1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1.25">
      <c r="A15" s="6"/>
      <c r="B15" s="6"/>
      <c r="C15" s="3"/>
      <c r="D15" s="3"/>
      <c r="E15" s="18"/>
      <c r="F15" s="18"/>
      <c r="G15" s="18"/>
      <c r="H15" s="15"/>
      <c r="I15" s="2"/>
      <c r="J15" s="2"/>
      <c r="K15" s="2"/>
      <c r="L15" s="15"/>
      <c r="M15" s="1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1.25">
      <c r="A16" s="6"/>
      <c r="B16" s="6"/>
      <c r="C16" s="3"/>
      <c r="D16" s="3"/>
      <c r="E16" s="18"/>
      <c r="F16" s="18"/>
      <c r="G16" s="18"/>
      <c r="H16" s="15"/>
      <c r="I16" s="2"/>
      <c r="J16" s="2"/>
      <c r="K16" s="2"/>
      <c r="L16" s="15"/>
      <c r="M16" s="1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1.25">
      <c r="A17" s="6" t="s">
        <v>98</v>
      </c>
      <c r="B17" s="6" t="s">
        <v>90</v>
      </c>
      <c r="C17" s="3"/>
      <c r="D17" s="3"/>
      <c r="E17" s="18"/>
      <c r="F17" s="18"/>
      <c r="G17" s="18"/>
      <c r="H17" s="15"/>
      <c r="I17" s="2"/>
      <c r="J17" s="2"/>
      <c r="K17" s="2"/>
      <c r="L17" s="15"/>
      <c r="M17" s="1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1.25">
      <c r="A18" s="6"/>
      <c r="B18" s="6"/>
      <c r="C18" s="3"/>
      <c r="D18" s="3"/>
      <c r="E18" s="18"/>
      <c r="F18" s="18"/>
      <c r="G18" s="18"/>
      <c r="H18" s="15"/>
      <c r="I18" s="2"/>
      <c r="J18" s="2"/>
      <c r="K18" s="2"/>
      <c r="L18" s="15"/>
      <c r="M18" s="1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1.25">
      <c r="A19" s="6"/>
      <c r="B19" s="6"/>
      <c r="C19" s="3"/>
      <c r="D19" s="3"/>
      <c r="E19" s="18"/>
      <c r="F19" s="18"/>
      <c r="G19" s="18"/>
      <c r="H19" s="15"/>
      <c r="I19" s="2"/>
      <c r="J19" s="2"/>
      <c r="K19" s="12"/>
      <c r="L19" s="15"/>
      <c r="M19" s="1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1.25">
      <c r="A20" s="4" t="s">
        <v>52</v>
      </c>
      <c r="B20" s="4" t="s">
        <v>10</v>
      </c>
      <c r="C20" s="4" t="s">
        <v>11</v>
      </c>
      <c r="D20" s="5" t="s">
        <v>54</v>
      </c>
      <c r="E20" s="20" t="s">
        <v>59</v>
      </c>
      <c r="F20" s="20" t="s">
        <v>50</v>
      </c>
      <c r="G20" s="20" t="s">
        <v>99</v>
      </c>
      <c r="H20" s="20" t="s">
        <v>100</v>
      </c>
      <c r="I20" s="5" t="s">
        <v>51</v>
      </c>
      <c r="J20" s="11" t="s">
        <v>62</v>
      </c>
      <c r="K20" s="11" t="s">
        <v>76</v>
      </c>
      <c r="L20" s="16" t="s">
        <v>63</v>
      </c>
      <c r="M20" s="16" t="s">
        <v>64</v>
      </c>
      <c r="N20" s="11" t="s">
        <v>65</v>
      </c>
      <c r="O20" s="11" t="s">
        <v>66</v>
      </c>
      <c r="P20" s="11" t="s">
        <v>67</v>
      </c>
      <c r="Q20" s="11" t="s">
        <v>68</v>
      </c>
      <c r="R20" s="11" t="s">
        <v>69</v>
      </c>
      <c r="S20" s="11" t="s">
        <v>70</v>
      </c>
      <c r="T20" s="13" t="s">
        <v>77</v>
      </c>
      <c r="U20" s="13" t="s">
        <v>76</v>
      </c>
      <c r="V20" s="13" t="s">
        <v>78</v>
      </c>
      <c r="W20" s="13" t="s">
        <v>79</v>
      </c>
      <c r="X20" s="13"/>
      <c r="Y20" s="13"/>
      <c r="Z20" s="1" t="s">
        <v>95</v>
      </c>
      <c r="AA20" s="2"/>
      <c r="AB20" s="2"/>
    </row>
    <row r="21" spans="1:28" ht="11.25">
      <c r="A21" s="4" t="s">
        <v>8</v>
      </c>
      <c r="B21" s="4">
        <v>328546</v>
      </c>
      <c r="C21" s="4">
        <v>300306</v>
      </c>
      <c r="D21" s="5" t="s">
        <v>18</v>
      </c>
      <c r="E21" s="20">
        <v>0</v>
      </c>
      <c r="F21" s="20">
        <v>0</v>
      </c>
      <c r="G21" s="20">
        <v>0</v>
      </c>
      <c r="H21" s="20">
        <v>0</v>
      </c>
      <c r="I21" s="5">
        <v>0.01</v>
      </c>
      <c r="J21" s="11" t="s">
        <v>18</v>
      </c>
      <c r="K21" s="11">
        <v>0</v>
      </c>
      <c r="L21" s="16">
        <v>400</v>
      </c>
      <c r="M21" s="16">
        <v>400</v>
      </c>
      <c r="N21" s="11"/>
      <c r="O21" s="11"/>
      <c r="P21" s="11"/>
      <c r="Q21" s="11"/>
      <c r="R21" s="11"/>
      <c r="S21" s="11"/>
      <c r="T21" s="13" t="s">
        <v>18</v>
      </c>
      <c r="U21" s="13">
        <v>0</v>
      </c>
      <c r="V21" s="13"/>
      <c r="W21" s="13"/>
      <c r="X21" s="13"/>
      <c r="Y21" s="13"/>
      <c r="Z21">
        <f ca="1">INT(1+RAND()*2)</f>
        <v>1</v>
      </c>
      <c r="AA21" s="2">
        <f>IF(Z21=1,0.917,1.090513)</f>
        <v>0.917</v>
      </c>
      <c r="AB21" s="2"/>
    </row>
    <row r="22" spans="1:28" ht="11.25">
      <c r="A22" s="4" t="s">
        <v>19</v>
      </c>
      <c r="B22" s="4">
        <v>0</v>
      </c>
      <c r="C22" s="4">
        <v>0</v>
      </c>
      <c r="D22" s="5" t="s">
        <v>81</v>
      </c>
      <c r="E22" s="20">
        <v>0</v>
      </c>
      <c r="F22" s="20">
        <v>0</v>
      </c>
      <c r="G22" s="20">
        <v>0</v>
      </c>
      <c r="H22" s="20">
        <f>MAX(E22-25,0)</f>
        <v>0</v>
      </c>
      <c r="I22" s="5">
        <v>0.01</v>
      </c>
      <c r="J22" s="11" t="s">
        <v>81</v>
      </c>
      <c r="K22" s="11">
        <v>0</v>
      </c>
      <c r="L22" s="16">
        <f>+INT(L21*AA21*1000)/1000</f>
        <v>366.8</v>
      </c>
      <c r="M22" s="16">
        <f>+INT(1000*M21*AA21)/1000</f>
        <v>366.8</v>
      </c>
      <c r="N22" s="11"/>
      <c r="O22" s="11"/>
      <c r="P22" s="11"/>
      <c r="Q22" s="11"/>
      <c r="R22" s="11"/>
      <c r="S22" s="11"/>
      <c r="T22" s="13"/>
      <c r="U22" s="13">
        <v>0</v>
      </c>
      <c r="V22" s="13"/>
      <c r="W22" s="13"/>
      <c r="X22" s="13"/>
      <c r="Y22" s="13"/>
      <c r="Z22">
        <f aca="true" ca="1" t="shared" si="0" ref="Z22:Z44">INT(1+RAND()*2)</f>
        <v>2</v>
      </c>
      <c r="AA22" s="2">
        <f>IF(Z22=1,0.917,1.090513)</f>
        <v>1.090513</v>
      </c>
      <c r="AB22" s="2"/>
    </row>
    <row r="23" spans="1:28" ht="11.25">
      <c r="A23" s="4" t="s">
        <v>20</v>
      </c>
      <c r="B23" s="4">
        <v>0</v>
      </c>
      <c r="C23" s="4">
        <v>0</v>
      </c>
      <c r="D23" s="5" t="s">
        <v>82</v>
      </c>
      <c r="E23" s="20">
        <f>+INT((L23*AA23)*100)/100</f>
        <v>366.8</v>
      </c>
      <c r="F23" s="20">
        <v>103</v>
      </c>
      <c r="G23" s="20">
        <f>MAX(410-E23,0)</f>
        <v>43.19999999999999</v>
      </c>
      <c r="H23" s="20">
        <f>MAX(E23-410,0)</f>
        <v>0</v>
      </c>
      <c r="I23" s="5">
        <v>0.01</v>
      </c>
      <c r="J23" s="11" t="s">
        <v>82</v>
      </c>
      <c r="K23" s="11">
        <v>0</v>
      </c>
      <c r="L23" s="16">
        <f>+INT(L22*AA22*1000)/1000</f>
        <v>400</v>
      </c>
      <c r="M23" s="16">
        <f>+INT(1000*M22*AA22)/1000</f>
        <v>400</v>
      </c>
      <c r="N23" s="11"/>
      <c r="O23" s="11"/>
      <c r="P23" s="11"/>
      <c r="Q23" s="11"/>
      <c r="R23" s="11"/>
      <c r="S23" s="11"/>
      <c r="T23" s="13" t="s">
        <v>12</v>
      </c>
      <c r="U23" s="13">
        <v>0</v>
      </c>
      <c r="V23" s="13"/>
      <c r="W23" s="13"/>
      <c r="X23" s="13"/>
      <c r="Y23" s="13"/>
      <c r="Z23">
        <f ca="1" t="shared" si="0"/>
        <v>1</v>
      </c>
      <c r="AA23" s="2">
        <f>IF(Z23=1,0.917,1.090513)</f>
        <v>0.917</v>
      </c>
      <c r="AB23" s="2"/>
    </row>
    <row r="24" spans="1:28" ht="11.25">
      <c r="A24" s="4" t="s">
        <v>39</v>
      </c>
      <c r="B24" s="4">
        <v>0</v>
      </c>
      <c r="C24" s="4">
        <v>-12100</v>
      </c>
      <c r="D24" s="5" t="s">
        <v>12</v>
      </c>
      <c r="E24" s="20">
        <v>0</v>
      </c>
      <c r="F24" s="20">
        <v>0</v>
      </c>
      <c r="G24" s="20">
        <v>0</v>
      </c>
      <c r="H24" s="20">
        <v>0</v>
      </c>
      <c r="I24" s="5">
        <v>0.01</v>
      </c>
      <c r="J24" s="11" t="s">
        <v>12</v>
      </c>
      <c r="K24" s="11">
        <v>0</v>
      </c>
      <c r="L24" s="16">
        <v>400</v>
      </c>
      <c r="M24" s="16">
        <v>400</v>
      </c>
      <c r="N24" s="11"/>
      <c r="O24" s="11"/>
      <c r="P24" s="11"/>
      <c r="Q24" s="11"/>
      <c r="R24" s="11"/>
      <c r="S24" s="11"/>
      <c r="T24" s="13"/>
      <c r="U24" s="13">
        <v>0</v>
      </c>
      <c r="V24" s="13"/>
      <c r="W24" s="13"/>
      <c r="X24" s="13"/>
      <c r="Y24" s="13"/>
      <c r="Z24">
        <f ca="1" t="shared" si="0"/>
        <v>1</v>
      </c>
      <c r="AA24" s="2">
        <f aca="true" t="shared" si="1" ref="AA24:AA44">IF(Z24=1,0.917,1.090513)</f>
        <v>0.917</v>
      </c>
      <c r="AB24" s="2"/>
    </row>
    <row r="25" spans="1:28" ht="11.25">
      <c r="A25" s="4" t="s">
        <v>40</v>
      </c>
      <c r="B25" s="4">
        <v>-12200</v>
      </c>
      <c r="C25" s="4">
        <v>0</v>
      </c>
      <c r="D25" s="5" t="s">
        <v>81</v>
      </c>
      <c r="E25" s="20">
        <v>0</v>
      </c>
      <c r="F25" s="20">
        <v>0</v>
      </c>
      <c r="G25" s="20">
        <v>0</v>
      </c>
      <c r="H25" s="20">
        <f>MAX(E25-25,0)</f>
        <v>0</v>
      </c>
      <c r="I25" s="5">
        <v>0.01</v>
      </c>
      <c r="J25" s="11" t="s">
        <v>81</v>
      </c>
      <c r="K25" s="11">
        <v>0</v>
      </c>
      <c r="L25" s="16">
        <f>+INT(L24*AA24*1000)/1000</f>
        <v>366.8</v>
      </c>
      <c r="M25" s="16">
        <f>+INT(1000*M24*AA24)/1000</f>
        <v>366.8</v>
      </c>
      <c r="N25" s="11"/>
      <c r="O25" s="11"/>
      <c r="P25" s="11"/>
      <c r="Q25" s="11"/>
      <c r="R25" s="11"/>
      <c r="S25" s="11"/>
      <c r="T25" s="13" t="s">
        <v>13</v>
      </c>
      <c r="U25" s="13">
        <v>0</v>
      </c>
      <c r="V25" s="13"/>
      <c r="W25" s="13"/>
      <c r="X25" s="13"/>
      <c r="Y25" s="13"/>
      <c r="Z25">
        <f ca="1" t="shared" si="0"/>
        <v>2</v>
      </c>
      <c r="AA25" s="2">
        <f t="shared" si="1"/>
        <v>1.090513</v>
      </c>
      <c r="AB25" s="2"/>
    </row>
    <row r="26" spans="1:28" ht="11.25">
      <c r="A26" s="4" t="s">
        <v>21</v>
      </c>
      <c r="B26" s="4">
        <v>2</v>
      </c>
      <c r="C26" s="4">
        <v>2</v>
      </c>
      <c r="D26" s="5" t="s">
        <v>82</v>
      </c>
      <c r="E26" s="20">
        <f>+INT((L26*AA26)*100)/100</f>
        <v>366.8</v>
      </c>
      <c r="F26" s="20">
        <v>103</v>
      </c>
      <c r="G26" s="20">
        <f>MAX(410-E26,0)</f>
        <v>43.19999999999999</v>
      </c>
      <c r="H26" s="20">
        <f>MAX(E26-410,0)</f>
        <v>0</v>
      </c>
      <c r="I26" s="5">
        <v>0.01</v>
      </c>
      <c r="J26" s="11" t="s">
        <v>82</v>
      </c>
      <c r="K26" s="11">
        <v>0</v>
      </c>
      <c r="L26" s="16">
        <f>+INT(L25*AA25*1000)/1000</f>
        <v>400</v>
      </c>
      <c r="M26" s="16">
        <f>+INT(1000*M25*AA25)/1000</f>
        <v>400</v>
      </c>
      <c r="N26" s="11"/>
      <c r="O26" s="11"/>
      <c r="P26" s="11"/>
      <c r="Q26" s="11"/>
      <c r="R26" s="11"/>
      <c r="S26" s="11"/>
      <c r="T26" s="13"/>
      <c r="U26" s="13">
        <v>0</v>
      </c>
      <c r="V26" s="13"/>
      <c r="W26" s="13"/>
      <c r="X26" s="13"/>
      <c r="Y26" s="13"/>
      <c r="Z26">
        <f ca="1" t="shared" si="0"/>
        <v>1</v>
      </c>
      <c r="AA26" s="2">
        <f t="shared" si="1"/>
        <v>0.917</v>
      </c>
      <c r="AB26" s="2"/>
    </row>
    <row r="27" spans="1:28" ht="11.25">
      <c r="A27" s="4" t="s">
        <v>22</v>
      </c>
      <c r="B27" s="4">
        <v>0</v>
      </c>
      <c r="C27" s="4">
        <v>0</v>
      </c>
      <c r="D27" s="5" t="s">
        <v>13</v>
      </c>
      <c r="E27" s="20">
        <v>0</v>
      </c>
      <c r="F27" s="20">
        <v>0</v>
      </c>
      <c r="G27" s="20">
        <v>0</v>
      </c>
      <c r="H27" s="20">
        <v>0</v>
      </c>
      <c r="I27" s="5">
        <v>0.01</v>
      </c>
      <c r="J27" s="11" t="s">
        <v>13</v>
      </c>
      <c r="K27" s="11">
        <v>0</v>
      </c>
      <c r="L27" s="16">
        <v>400</v>
      </c>
      <c r="M27" s="16">
        <v>400</v>
      </c>
      <c r="N27" s="11"/>
      <c r="O27" s="11"/>
      <c r="P27" s="11"/>
      <c r="Q27" s="11"/>
      <c r="R27" s="11"/>
      <c r="S27" s="11"/>
      <c r="T27" s="13" t="s">
        <v>14</v>
      </c>
      <c r="U27" s="13">
        <v>0</v>
      </c>
      <c r="V27" s="13"/>
      <c r="W27" s="13"/>
      <c r="X27" s="13"/>
      <c r="Y27" s="13"/>
      <c r="Z27">
        <f ca="1" t="shared" si="0"/>
        <v>1</v>
      </c>
      <c r="AA27" s="2">
        <f t="shared" si="1"/>
        <v>0.917</v>
      </c>
      <c r="AB27" s="2"/>
    </row>
    <row r="28" spans="1:28" ht="11.25">
      <c r="A28" s="4" t="s">
        <v>41</v>
      </c>
      <c r="B28" s="4">
        <v>3</v>
      </c>
      <c r="C28" s="4">
        <v>3</v>
      </c>
      <c r="D28" s="5" t="s">
        <v>81</v>
      </c>
      <c r="E28" s="20">
        <v>0</v>
      </c>
      <c r="F28" s="20">
        <v>0</v>
      </c>
      <c r="G28" s="20">
        <v>0</v>
      </c>
      <c r="H28" s="20">
        <f>MAX(E28-25,0)</f>
        <v>0</v>
      </c>
      <c r="I28" s="5">
        <v>0.01</v>
      </c>
      <c r="J28" s="11" t="s">
        <v>81</v>
      </c>
      <c r="K28" s="11">
        <v>0</v>
      </c>
      <c r="L28" s="16">
        <f>+INT(L27*AA27*1000)/1000</f>
        <v>366.8</v>
      </c>
      <c r="M28" s="16">
        <f>+INT(1000*M27*AA27)/1000</f>
        <v>366.8</v>
      </c>
      <c r="N28" s="11"/>
      <c r="O28" s="11"/>
      <c r="P28" s="11"/>
      <c r="Q28" s="11"/>
      <c r="R28" s="11"/>
      <c r="S28" s="11"/>
      <c r="T28" s="13"/>
      <c r="U28" s="13">
        <v>0</v>
      </c>
      <c r="V28" s="13"/>
      <c r="W28" s="13"/>
      <c r="X28" s="13"/>
      <c r="Y28" s="13"/>
      <c r="Z28">
        <f ca="1" t="shared" si="0"/>
        <v>1</v>
      </c>
      <c r="AA28" s="2">
        <f t="shared" si="1"/>
        <v>0.917</v>
      </c>
      <c r="AB28" s="2"/>
    </row>
    <row r="29" spans="1:28" ht="11.25">
      <c r="A29" s="4" t="s">
        <v>42</v>
      </c>
      <c r="B29" s="4">
        <v>3</v>
      </c>
      <c r="C29" s="4">
        <v>3</v>
      </c>
      <c r="D29" s="5" t="s">
        <v>82</v>
      </c>
      <c r="E29" s="20">
        <f>+INT((L29*AA29)*100)/100</f>
        <v>308.43</v>
      </c>
      <c r="F29" s="20">
        <v>103</v>
      </c>
      <c r="G29" s="20">
        <f>MAX(410-E29,0)</f>
        <v>101.57</v>
      </c>
      <c r="H29" s="20">
        <f>MAX(E29-410,0)</f>
        <v>0</v>
      </c>
      <c r="I29" s="5">
        <v>0.01</v>
      </c>
      <c r="J29" s="11" t="s">
        <v>82</v>
      </c>
      <c r="K29" s="11">
        <v>0</v>
      </c>
      <c r="L29" s="16">
        <f>+INT(L28*AA28*1000)/1000</f>
        <v>336.355</v>
      </c>
      <c r="M29" s="16">
        <f>+INT(1000*M28*AA28)/1000</f>
        <v>336.355</v>
      </c>
      <c r="N29" s="11"/>
      <c r="O29" s="11"/>
      <c r="P29" s="11"/>
      <c r="Q29" s="11"/>
      <c r="R29" s="11"/>
      <c r="S29" s="11"/>
      <c r="T29" s="13" t="s">
        <v>15</v>
      </c>
      <c r="U29" s="13">
        <v>0</v>
      </c>
      <c r="V29" s="13"/>
      <c r="W29" s="13"/>
      <c r="X29" s="13"/>
      <c r="Y29" s="13"/>
      <c r="Z29">
        <f ca="1">INT(1+RAND()*2)</f>
        <v>1</v>
      </c>
      <c r="AA29" s="2">
        <f t="shared" si="1"/>
        <v>0.917</v>
      </c>
      <c r="AB29" s="2"/>
    </row>
    <row r="30" spans="1:28" ht="11.25">
      <c r="A30" s="4" t="s">
        <v>23</v>
      </c>
      <c r="B30" s="4">
        <v>5000</v>
      </c>
      <c r="C30" s="4">
        <v>5000</v>
      </c>
      <c r="D30" s="5" t="s">
        <v>14</v>
      </c>
      <c r="E30" s="20">
        <v>0</v>
      </c>
      <c r="F30" s="20">
        <v>0</v>
      </c>
      <c r="G30" s="20">
        <v>0</v>
      </c>
      <c r="H30" s="20">
        <v>0</v>
      </c>
      <c r="I30" s="5">
        <v>0.01</v>
      </c>
      <c r="J30" s="11" t="s">
        <v>14</v>
      </c>
      <c r="K30" s="11">
        <v>0</v>
      </c>
      <c r="L30" s="16">
        <v>400</v>
      </c>
      <c r="M30" s="16">
        <v>400</v>
      </c>
      <c r="N30" s="11"/>
      <c r="O30" s="11"/>
      <c r="P30" s="11"/>
      <c r="Q30" s="11"/>
      <c r="R30" s="11"/>
      <c r="S30" s="11"/>
      <c r="T30" s="13"/>
      <c r="U30" s="13">
        <v>0</v>
      </c>
      <c r="V30" s="13"/>
      <c r="W30" s="13"/>
      <c r="X30" s="13"/>
      <c r="Y30" s="13"/>
      <c r="Z30">
        <f ca="1" t="shared" si="0"/>
        <v>2</v>
      </c>
      <c r="AA30" s="2">
        <f t="shared" si="1"/>
        <v>1.090513</v>
      </c>
      <c r="AB30" s="2"/>
    </row>
    <row r="31" spans="1:28" ht="11.25">
      <c r="A31" s="4" t="s">
        <v>24</v>
      </c>
      <c r="B31" s="4">
        <v>0</v>
      </c>
      <c r="C31" s="4">
        <v>0</v>
      </c>
      <c r="D31" s="5" t="s">
        <v>81</v>
      </c>
      <c r="E31" s="20">
        <v>0</v>
      </c>
      <c r="F31" s="20">
        <v>0</v>
      </c>
      <c r="G31" s="20">
        <v>0</v>
      </c>
      <c r="H31" s="20">
        <f>MAX(E31-25,0)</f>
        <v>0</v>
      </c>
      <c r="I31" s="5">
        <v>0.01</v>
      </c>
      <c r="J31" s="11" t="s">
        <v>81</v>
      </c>
      <c r="K31" s="11">
        <v>0</v>
      </c>
      <c r="L31" s="16">
        <f>+INT(L30*AA30*1000)/1000</f>
        <v>436.205</v>
      </c>
      <c r="M31" s="16">
        <f>+INT(1000*M30*AA30)/1000</f>
        <v>436.205</v>
      </c>
      <c r="N31" s="11"/>
      <c r="O31" s="11"/>
      <c r="P31" s="11"/>
      <c r="Q31" s="11"/>
      <c r="R31" s="11"/>
      <c r="S31" s="11"/>
      <c r="T31" s="13" t="s">
        <v>16</v>
      </c>
      <c r="U31" s="13">
        <v>0</v>
      </c>
      <c r="V31" s="13"/>
      <c r="W31" s="13"/>
      <c r="X31" s="13"/>
      <c r="Y31" s="13"/>
      <c r="Z31">
        <f ca="1" t="shared" si="0"/>
        <v>1</v>
      </c>
      <c r="AA31" s="2">
        <f t="shared" si="1"/>
        <v>0.917</v>
      </c>
      <c r="AB31" s="2"/>
    </row>
    <row r="32" spans="1:28" ht="11.25">
      <c r="A32" s="4" t="s">
        <v>25</v>
      </c>
      <c r="B32" s="4">
        <v>10000</v>
      </c>
      <c r="C32" s="4">
        <v>10000</v>
      </c>
      <c r="D32" s="5" t="s">
        <v>82</v>
      </c>
      <c r="E32" s="20">
        <f>+INT((L32*AA32)*100)/100</f>
        <v>366.79</v>
      </c>
      <c r="F32" s="20">
        <v>103</v>
      </c>
      <c r="G32" s="20">
        <f>MAX(410-E32,0)</f>
        <v>43.20999999999998</v>
      </c>
      <c r="H32" s="20">
        <f>MAX(E32-410,0)</f>
        <v>0</v>
      </c>
      <c r="I32" s="5">
        <v>0.01</v>
      </c>
      <c r="J32" s="11" t="s">
        <v>82</v>
      </c>
      <c r="K32" s="11">
        <v>0</v>
      </c>
      <c r="L32" s="16">
        <f>+INT(L31*AA31*1000)/1000</f>
        <v>399.999</v>
      </c>
      <c r="M32" s="16">
        <f>+INT(1000*M31*AA31)/1000</f>
        <v>399.999</v>
      </c>
      <c r="N32" s="11"/>
      <c r="O32" s="11"/>
      <c r="P32" s="11"/>
      <c r="Q32" s="11"/>
      <c r="R32" s="11"/>
      <c r="S32" s="11"/>
      <c r="T32" s="13"/>
      <c r="U32" s="13">
        <v>0</v>
      </c>
      <c r="V32" s="13"/>
      <c r="W32" s="13"/>
      <c r="X32" s="13"/>
      <c r="Y32" s="13"/>
      <c r="Z32">
        <f ca="1" t="shared" si="0"/>
        <v>1</v>
      </c>
      <c r="AA32" s="2">
        <f t="shared" si="1"/>
        <v>0.917</v>
      </c>
      <c r="AB32" s="2"/>
    </row>
    <row r="33" spans="1:28" ht="11.25">
      <c r="A33" s="4" t="s">
        <v>26</v>
      </c>
      <c r="B33" s="4">
        <v>10</v>
      </c>
      <c r="C33" s="4">
        <v>10</v>
      </c>
      <c r="D33" s="5" t="s">
        <v>15</v>
      </c>
      <c r="E33" s="20">
        <v>0</v>
      </c>
      <c r="F33" s="20">
        <v>0</v>
      </c>
      <c r="G33" s="20">
        <v>0</v>
      </c>
      <c r="H33" s="20">
        <v>0</v>
      </c>
      <c r="I33" s="5">
        <v>0.01</v>
      </c>
      <c r="J33" s="11" t="s">
        <v>15</v>
      </c>
      <c r="K33" s="11">
        <v>0</v>
      </c>
      <c r="L33" s="16">
        <v>400</v>
      </c>
      <c r="M33" s="16">
        <v>400</v>
      </c>
      <c r="N33" s="11"/>
      <c r="O33" s="11"/>
      <c r="P33" s="11"/>
      <c r="Q33" s="11"/>
      <c r="R33" s="11"/>
      <c r="S33" s="11"/>
      <c r="T33" s="13" t="s">
        <v>17</v>
      </c>
      <c r="U33" s="13">
        <v>0</v>
      </c>
      <c r="V33" s="13"/>
      <c r="W33" s="13"/>
      <c r="X33" s="13"/>
      <c r="Y33" s="13"/>
      <c r="Z33">
        <f ca="1" t="shared" si="0"/>
        <v>1</v>
      </c>
      <c r="AA33" s="2">
        <f t="shared" si="1"/>
        <v>0.917</v>
      </c>
      <c r="AB33" s="2"/>
    </row>
    <row r="34" spans="1:28" ht="11.25">
      <c r="A34" s="4" t="s">
        <v>27</v>
      </c>
      <c r="B34" s="4">
        <v>6</v>
      </c>
      <c r="C34" s="4">
        <v>6</v>
      </c>
      <c r="D34" s="5" t="s">
        <v>81</v>
      </c>
      <c r="E34" s="20">
        <v>0</v>
      </c>
      <c r="F34" s="20">
        <v>0</v>
      </c>
      <c r="G34" s="20">
        <v>0</v>
      </c>
      <c r="H34" s="20">
        <f>MAX(E34-25,0)</f>
        <v>0</v>
      </c>
      <c r="I34" s="5">
        <v>0.01</v>
      </c>
      <c r="J34" s="11" t="s">
        <v>81</v>
      </c>
      <c r="K34" s="11">
        <v>0</v>
      </c>
      <c r="L34" s="16">
        <f>+INT(L33*AA33*1000)/1000</f>
        <v>366.8</v>
      </c>
      <c r="M34" s="16">
        <f>+INT(1000*M33*AA33)/1000</f>
        <v>366.8</v>
      </c>
      <c r="N34" s="11"/>
      <c r="O34" s="11"/>
      <c r="P34" s="11"/>
      <c r="Q34" s="11"/>
      <c r="R34" s="11"/>
      <c r="S34" s="11"/>
      <c r="T34" s="13"/>
      <c r="U34" s="13">
        <v>0</v>
      </c>
      <c r="V34" s="13"/>
      <c r="W34" s="13"/>
      <c r="X34" s="13"/>
      <c r="Y34" s="13"/>
      <c r="Z34">
        <f ca="1" t="shared" si="0"/>
        <v>1</v>
      </c>
      <c r="AA34" s="2">
        <f t="shared" si="1"/>
        <v>0.917</v>
      </c>
      <c r="AB34" s="2"/>
    </row>
    <row r="35" spans="1:28" ht="11.25">
      <c r="A35" s="4" t="s">
        <v>28</v>
      </c>
      <c r="B35" s="4">
        <f>2/5000</f>
        <v>0.0004</v>
      </c>
      <c r="C35" s="4">
        <f>2/5000</f>
        <v>0.0004</v>
      </c>
      <c r="D35" s="5" t="s">
        <v>82</v>
      </c>
      <c r="E35" s="20">
        <f>+INT((L35*AA35)*100)/100</f>
        <v>366.79</v>
      </c>
      <c r="F35" s="20">
        <v>103</v>
      </c>
      <c r="G35" s="20">
        <f>MAX(410-E35,0)</f>
        <v>43.20999999999998</v>
      </c>
      <c r="H35" s="20">
        <f>MAX(E35-410,0)</f>
        <v>0</v>
      </c>
      <c r="I35" s="5">
        <v>0.01</v>
      </c>
      <c r="J35" s="11" t="s">
        <v>82</v>
      </c>
      <c r="K35" s="11">
        <v>0</v>
      </c>
      <c r="L35" s="16">
        <f>+INT(L34*AA34*1000)/1000</f>
        <v>336.355</v>
      </c>
      <c r="M35" s="16">
        <f>+INT(1000*M34*AA34)/1000</f>
        <v>336.355</v>
      </c>
      <c r="N35" s="11"/>
      <c r="O35" s="11"/>
      <c r="P35" s="11"/>
      <c r="Q35" s="11"/>
      <c r="R35" s="11"/>
      <c r="S35" s="11"/>
      <c r="T35" s="13" t="s">
        <v>37</v>
      </c>
      <c r="U35" s="13">
        <v>0</v>
      </c>
      <c r="V35" s="13"/>
      <c r="W35" s="13"/>
      <c r="X35" s="13"/>
      <c r="Y35" s="13"/>
      <c r="Z35">
        <f ca="1" t="shared" si="0"/>
        <v>2</v>
      </c>
      <c r="AA35" s="2">
        <f t="shared" si="1"/>
        <v>1.090513</v>
      </c>
      <c r="AB35" s="2"/>
    </row>
    <row r="36" spans="1:28" ht="11.25">
      <c r="A36" s="4" t="s">
        <v>29</v>
      </c>
      <c r="B36" s="4">
        <v>0</v>
      </c>
      <c r="C36" s="4">
        <v>0</v>
      </c>
      <c r="D36" s="5" t="s">
        <v>16</v>
      </c>
      <c r="E36" s="20">
        <v>0</v>
      </c>
      <c r="F36" s="20">
        <v>0</v>
      </c>
      <c r="G36" s="20">
        <v>0</v>
      </c>
      <c r="H36" s="20">
        <v>0</v>
      </c>
      <c r="I36" s="5">
        <v>0.01</v>
      </c>
      <c r="J36" s="11" t="s">
        <v>16</v>
      </c>
      <c r="K36" s="11">
        <v>0</v>
      </c>
      <c r="L36" s="16">
        <v>400</v>
      </c>
      <c r="M36" s="16">
        <v>400</v>
      </c>
      <c r="N36" s="11"/>
      <c r="O36" s="11"/>
      <c r="P36" s="11"/>
      <c r="Q36" s="11"/>
      <c r="R36" s="11"/>
      <c r="S36" s="11"/>
      <c r="T36" s="13"/>
      <c r="U36" s="13">
        <v>0</v>
      </c>
      <c r="V36" s="13"/>
      <c r="W36" s="13"/>
      <c r="X36" s="13"/>
      <c r="Y36" s="13"/>
      <c r="Z36">
        <f ca="1" t="shared" si="0"/>
        <v>2</v>
      </c>
      <c r="AA36" s="2">
        <f t="shared" si="1"/>
        <v>1.090513</v>
      </c>
      <c r="AB36" s="2"/>
    </row>
    <row r="37" spans="1:28" ht="11.25">
      <c r="A37" s="4" t="s">
        <v>30</v>
      </c>
      <c r="B37" s="4">
        <v>0</v>
      </c>
      <c r="C37" s="4">
        <v>0</v>
      </c>
      <c r="D37" s="5" t="s">
        <v>81</v>
      </c>
      <c r="E37" s="20">
        <v>0</v>
      </c>
      <c r="F37" s="20">
        <v>0</v>
      </c>
      <c r="G37" s="20">
        <v>0</v>
      </c>
      <c r="H37" s="20">
        <f>MAX(E37-25,0)</f>
        <v>0</v>
      </c>
      <c r="I37" s="5">
        <v>0.01</v>
      </c>
      <c r="J37" s="11" t="s">
        <v>81</v>
      </c>
      <c r="K37" s="11">
        <v>0</v>
      </c>
      <c r="L37" s="16">
        <f>+INT(L36*AA36*1000)/1000</f>
        <v>436.205</v>
      </c>
      <c r="M37" s="16">
        <f>+INT(1000*M36*AA36)/1000</f>
        <v>436.205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>
        <f ca="1" t="shared" si="0"/>
        <v>2</v>
      </c>
      <c r="AA37" s="2">
        <f t="shared" si="1"/>
        <v>1.090513</v>
      </c>
      <c r="AB37" s="2"/>
    </row>
    <row r="38" spans="1:28" ht="11.25">
      <c r="A38" s="4" t="s">
        <v>31</v>
      </c>
      <c r="B38" s="4">
        <v>0</v>
      </c>
      <c r="C38" s="4">
        <v>0</v>
      </c>
      <c r="D38" s="5" t="s">
        <v>82</v>
      </c>
      <c r="E38" s="20">
        <f>+INT((L38*AA38)*100)/100</f>
        <v>436.2</v>
      </c>
      <c r="F38" s="20">
        <v>103</v>
      </c>
      <c r="G38" s="20">
        <f>MAX(410-E38,0)</f>
        <v>0</v>
      </c>
      <c r="H38" s="20">
        <f>MAX(E38-410,0)</f>
        <v>26.19999999999999</v>
      </c>
      <c r="I38" s="5">
        <v>0.01</v>
      </c>
      <c r="J38" s="11" t="s">
        <v>82</v>
      </c>
      <c r="K38" s="11">
        <v>0</v>
      </c>
      <c r="L38" s="16">
        <f>+INT(L37*AA37*1000)/1000</f>
        <v>475.687</v>
      </c>
      <c r="M38" s="16">
        <f>+INT(1000*M37*AA37)/1000</f>
        <v>475.687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>
        <f ca="1">INT(1+RAND()*2)</f>
        <v>1</v>
      </c>
      <c r="AA38" s="2">
        <f t="shared" si="1"/>
        <v>0.917</v>
      </c>
      <c r="AB38" s="2"/>
    </row>
    <row r="39" spans="1:28" ht="11.25">
      <c r="A39" s="4" t="s">
        <v>32</v>
      </c>
      <c r="B39" s="4">
        <v>0</v>
      </c>
      <c r="C39" s="4">
        <v>0</v>
      </c>
      <c r="D39" s="5" t="s">
        <v>17</v>
      </c>
      <c r="E39" s="20">
        <v>0</v>
      </c>
      <c r="F39" s="20">
        <v>0</v>
      </c>
      <c r="G39" s="20">
        <v>0</v>
      </c>
      <c r="H39" s="20">
        <v>0</v>
      </c>
      <c r="I39" s="5">
        <v>0.01</v>
      </c>
      <c r="J39" s="11" t="s">
        <v>17</v>
      </c>
      <c r="K39" s="11">
        <v>0</v>
      </c>
      <c r="L39" s="16">
        <v>400</v>
      </c>
      <c r="M39" s="16">
        <v>400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>
        <f ca="1" t="shared" si="0"/>
        <v>1</v>
      </c>
      <c r="AA39" s="2">
        <f t="shared" si="1"/>
        <v>0.917</v>
      </c>
      <c r="AB39" s="2"/>
    </row>
    <row r="40" spans="1:28" ht="11.25">
      <c r="A40" s="4" t="s">
        <v>33</v>
      </c>
      <c r="B40" s="4">
        <v>0</v>
      </c>
      <c r="C40" s="4">
        <v>0</v>
      </c>
      <c r="D40" s="5" t="s">
        <v>81</v>
      </c>
      <c r="E40" s="20">
        <v>0</v>
      </c>
      <c r="F40" s="20">
        <v>0</v>
      </c>
      <c r="G40" s="20">
        <v>0</v>
      </c>
      <c r="H40" s="20">
        <f>MAX(E40-25,0)</f>
        <v>0</v>
      </c>
      <c r="I40" s="5">
        <v>0.01</v>
      </c>
      <c r="J40" s="11" t="s">
        <v>81</v>
      </c>
      <c r="K40" s="11">
        <v>0</v>
      </c>
      <c r="L40" s="16">
        <f>+INT(L39*AA39*1000)/1000</f>
        <v>366.8</v>
      </c>
      <c r="M40" s="16">
        <f>+INT(1000*M39*AA39)/1000</f>
        <v>366.8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>
        <f ca="1" t="shared" si="0"/>
        <v>1</v>
      </c>
      <c r="AA40" s="2">
        <f t="shared" si="1"/>
        <v>0.917</v>
      </c>
      <c r="AB40" s="2"/>
    </row>
    <row r="41" spans="1:28" ht="11.25">
      <c r="A41" s="4" t="s">
        <v>34</v>
      </c>
      <c r="B41" s="4">
        <v>0</v>
      </c>
      <c r="C41" s="4">
        <v>0</v>
      </c>
      <c r="D41" s="5" t="s">
        <v>82</v>
      </c>
      <c r="E41" s="20">
        <f>+INT((L41*AA41)*100)/100</f>
        <v>308.43</v>
      </c>
      <c r="F41" s="20">
        <v>103</v>
      </c>
      <c r="G41" s="20">
        <f>MAX(410-E41,0)</f>
        <v>101.57</v>
      </c>
      <c r="H41" s="20">
        <f>MAX(E41-410,0)</f>
        <v>0</v>
      </c>
      <c r="I41" s="5">
        <v>0.01</v>
      </c>
      <c r="J41" s="11" t="s">
        <v>82</v>
      </c>
      <c r="K41" s="11">
        <v>0</v>
      </c>
      <c r="L41" s="16">
        <f>+INT(L40*AA40*1000)/1000</f>
        <v>336.355</v>
      </c>
      <c r="M41" s="16">
        <f>+INT(1000*M40*AA40)/1000</f>
        <v>336.355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>
        <f ca="1" t="shared" si="0"/>
        <v>1</v>
      </c>
      <c r="AA41" s="2">
        <f t="shared" si="1"/>
        <v>0.917</v>
      </c>
      <c r="AB41" s="2"/>
    </row>
    <row r="42" spans="1:28" ht="11.25">
      <c r="A42" s="2"/>
      <c r="B42" s="2"/>
      <c r="C42" s="2"/>
      <c r="D42" s="5" t="s">
        <v>37</v>
      </c>
      <c r="E42" s="20">
        <v>0</v>
      </c>
      <c r="F42" s="20">
        <v>0</v>
      </c>
      <c r="G42" s="20">
        <v>0</v>
      </c>
      <c r="H42" s="20">
        <v>0</v>
      </c>
      <c r="I42" s="5">
        <v>0.01</v>
      </c>
      <c r="J42" s="11" t="s">
        <v>37</v>
      </c>
      <c r="K42" s="11">
        <v>0</v>
      </c>
      <c r="L42" s="16">
        <v>400</v>
      </c>
      <c r="M42" s="16">
        <v>400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>
        <f ca="1" t="shared" si="0"/>
        <v>1</v>
      </c>
      <c r="AA42" s="2">
        <f t="shared" si="1"/>
        <v>0.917</v>
      </c>
      <c r="AB42" s="2"/>
    </row>
    <row r="43" spans="1:28" ht="11.25">
      <c r="A43" s="2"/>
      <c r="B43" s="2"/>
      <c r="C43" s="2"/>
      <c r="D43" s="5" t="s">
        <v>81</v>
      </c>
      <c r="E43" s="20">
        <v>0</v>
      </c>
      <c r="F43" s="20">
        <v>0</v>
      </c>
      <c r="G43" s="20">
        <v>0</v>
      </c>
      <c r="H43" s="20">
        <f>MAX(E43-25,0)</f>
        <v>0</v>
      </c>
      <c r="I43" s="5">
        <v>0.01</v>
      </c>
      <c r="J43" s="11" t="s">
        <v>81</v>
      </c>
      <c r="K43" s="11">
        <v>0</v>
      </c>
      <c r="L43" s="16">
        <f>+INT(L42*AA42*1000)/1000</f>
        <v>366.8</v>
      </c>
      <c r="M43" s="16">
        <f>+INT(1000*M42*AA42)/1000</f>
        <v>366.8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>
        <f ca="1" t="shared" si="0"/>
        <v>1</v>
      </c>
      <c r="AA43" s="2">
        <f t="shared" si="1"/>
        <v>0.917</v>
      </c>
      <c r="AB43" s="2"/>
    </row>
    <row r="44" spans="1:28" ht="11.25">
      <c r="A44" s="2"/>
      <c r="B44" s="2"/>
      <c r="C44" s="2"/>
      <c r="D44" s="5" t="s">
        <v>82</v>
      </c>
      <c r="E44" s="20">
        <f>+INT((L44*AA44)*100)/100</f>
        <v>308.43</v>
      </c>
      <c r="F44" s="20">
        <v>103</v>
      </c>
      <c r="G44" s="20">
        <f>MAX(410-E44,0)</f>
        <v>101.57</v>
      </c>
      <c r="H44" s="20">
        <f>MAX(E44-410,0)</f>
        <v>0</v>
      </c>
      <c r="I44" s="5">
        <v>0.01</v>
      </c>
      <c r="J44" s="11" t="s">
        <v>82</v>
      </c>
      <c r="K44" s="11">
        <v>0</v>
      </c>
      <c r="L44" s="16">
        <f>+INT(L43*AA43*1000)/1000</f>
        <v>336.355</v>
      </c>
      <c r="M44" s="16">
        <f>+INT(1000*M43*AA43)/1000</f>
        <v>336.355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>
        <f ca="1" t="shared" si="0"/>
        <v>1</v>
      </c>
      <c r="AA44" s="2">
        <f t="shared" si="1"/>
        <v>0.917</v>
      </c>
      <c r="AB44" s="2"/>
    </row>
    <row r="45" spans="1:28" ht="11.25">
      <c r="A45" s="2"/>
      <c r="B45" s="2"/>
      <c r="C45" s="2"/>
      <c r="D45" s="2"/>
      <c r="E45" s="15">
        <v>400</v>
      </c>
      <c r="F45" s="15"/>
      <c r="G45" s="15"/>
      <c r="H45" s="15"/>
      <c r="I45" s="2"/>
      <c r="J45" s="2"/>
      <c r="K45" s="2"/>
      <c r="L45" s="15"/>
      <c r="M45" s="15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1.25">
      <c r="A46" s="2"/>
      <c r="B46" s="2"/>
      <c r="C46" s="2"/>
      <c r="D46" s="2"/>
      <c r="E46" s="15">
        <v>436.2052</v>
      </c>
      <c r="F46" s="15"/>
      <c r="G46" s="15"/>
      <c r="H46" s="15"/>
      <c r="I46" s="2"/>
      <c r="J46" s="2"/>
      <c r="K46" s="2"/>
      <c r="L46" s="15"/>
      <c r="M46" s="15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1.25">
      <c r="A47" s="2"/>
      <c r="B47" s="2"/>
      <c r="C47" s="2"/>
      <c r="D47" s="2"/>
      <c r="E47" s="15">
        <v>475.6875</v>
      </c>
      <c r="F47" s="15"/>
      <c r="G47" s="15"/>
      <c r="H47" s="15"/>
      <c r="I47" s="2"/>
      <c r="J47" s="2"/>
      <c r="K47" s="2"/>
      <c r="L47" s="15"/>
      <c r="M47" s="15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1.25">
      <c r="A48" s="2"/>
      <c r="B48" s="2"/>
      <c r="C48" s="2"/>
      <c r="D48" s="2"/>
      <c r="E48" s="15">
        <v>400</v>
      </c>
      <c r="F48" s="15"/>
      <c r="G48" s="15"/>
      <c r="H48" s="15"/>
      <c r="I48" s="2"/>
      <c r="J48" s="2"/>
      <c r="K48" s="2"/>
      <c r="L48" s="15"/>
      <c r="M48" s="1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1.25">
      <c r="A49" s="2"/>
      <c r="B49" s="2"/>
      <c r="C49" s="2"/>
      <c r="D49" s="2"/>
      <c r="E49" s="15">
        <v>366.8</v>
      </c>
      <c r="F49" s="15"/>
      <c r="G49" s="15"/>
      <c r="H49" s="15"/>
      <c r="I49" s="2"/>
      <c r="J49" s="2"/>
      <c r="K49" s="2"/>
      <c r="L49" s="15"/>
      <c r="M49" s="1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1.25">
      <c r="A50" s="2"/>
      <c r="B50" s="2"/>
      <c r="C50" s="2"/>
      <c r="D50" s="2"/>
      <c r="E50" s="15">
        <v>400.0002</v>
      </c>
      <c r="F50" s="15"/>
      <c r="G50" s="15"/>
      <c r="H50" s="15"/>
      <c r="I50" s="2"/>
      <c r="J50" s="2"/>
      <c r="K50" s="2"/>
      <c r="L50" s="15"/>
      <c r="M50" s="1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1.25">
      <c r="A51" s="2"/>
      <c r="B51" s="2"/>
      <c r="C51" s="2"/>
      <c r="D51" s="2"/>
      <c r="E51" s="15">
        <v>400</v>
      </c>
      <c r="F51" s="15"/>
      <c r="G51" s="15"/>
      <c r="H51" s="15"/>
      <c r="I51" s="2"/>
      <c r="J51" s="2"/>
      <c r="K51" s="2"/>
      <c r="L51" s="15"/>
      <c r="M51" s="15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1.25">
      <c r="E52" s="17">
        <v>366.8</v>
      </c>
    </row>
    <row r="53" ht="11.25">
      <c r="E53" s="17">
        <v>400.0002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AD51"/>
  <sheetViews>
    <sheetView workbookViewId="0" topLeftCell="A1">
      <selection activeCell="E20" sqref="E20"/>
    </sheetView>
  </sheetViews>
  <sheetFormatPr defaultColWidth="9.33203125" defaultRowHeight="11.25"/>
  <cols>
    <col min="1" max="1" width="21.66015625" style="0" customWidth="1"/>
  </cols>
  <sheetData>
    <row r="1" spans="1:28" ht="11.25">
      <c r="A1" s="6" t="s">
        <v>1</v>
      </c>
      <c r="B1" s="6">
        <v>4</v>
      </c>
      <c r="C1" s="3" t="s">
        <v>35</v>
      </c>
      <c r="D1" s="3" t="s">
        <v>59</v>
      </c>
      <c r="E1" s="3" t="s">
        <v>50</v>
      </c>
      <c r="F1" s="3" t="s">
        <v>103</v>
      </c>
      <c r="G1" s="3" t="s">
        <v>104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56.25">
      <c r="A2" s="6" t="s">
        <v>0</v>
      </c>
      <c r="B2" s="6">
        <v>8</v>
      </c>
      <c r="C2" s="3" t="s">
        <v>49</v>
      </c>
      <c r="D2" s="3" t="s">
        <v>59</v>
      </c>
      <c r="E2" s="3" t="s">
        <v>50</v>
      </c>
      <c r="F2" s="8" t="s">
        <v>106</v>
      </c>
      <c r="G2" s="8" t="s">
        <v>105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1.25">
      <c r="A3" s="6" t="s">
        <v>2</v>
      </c>
      <c r="B3" s="6">
        <v>2</v>
      </c>
      <c r="C3" s="3" t="s">
        <v>36</v>
      </c>
      <c r="D3" s="3" t="s">
        <v>84</v>
      </c>
      <c r="E3" s="3" t="s">
        <v>9</v>
      </c>
      <c r="F3" s="3" t="s">
        <v>9</v>
      </c>
      <c r="G3" s="3" t="s">
        <v>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1.25">
      <c r="A4" s="6" t="s">
        <v>3</v>
      </c>
      <c r="B4" s="6">
        <v>240</v>
      </c>
      <c r="C4" s="3" t="s">
        <v>43</v>
      </c>
      <c r="D4" s="3">
        <v>1</v>
      </c>
      <c r="E4" s="3">
        <v>1</v>
      </c>
      <c r="F4" s="3">
        <v>1</v>
      </c>
      <c r="G4" s="3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1.25">
      <c r="A5" s="6" t="s">
        <v>4</v>
      </c>
      <c r="B5" s="6">
        <v>60</v>
      </c>
      <c r="C5" s="3" t="s">
        <v>44</v>
      </c>
      <c r="D5" s="3">
        <v>2</v>
      </c>
      <c r="E5" s="3">
        <v>2</v>
      </c>
      <c r="F5" s="3">
        <v>2</v>
      </c>
      <c r="G5" s="3"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1.25">
      <c r="A6" s="6" t="s">
        <v>5</v>
      </c>
      <c r="B6" s="6">
        <v>4</v>
      </c>
      <c r="C6" s="3" t="s">
        <v>47</v>
      </c>
      <c r="D6" s="3" t="s">
        <v>46</v>
      </c>
      <c r="E6" s="3" t="s">
        <v>46</v>
      </c>
      <c r="F6" s="3" t="s">
        <v>46</v>
      </c>
      <c r="G6" s="3" t="s">
        <v>46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1.25">
      <c r="A7" s="6" t="s">
        <v>6</v>
      </c>
      <c r="B7" s="6">
        <v>10</v>
      </c>
      <c r="C7" s="3" t="s">
        <v>45</v>
      </c>
      <c r="D7" s="3" t="s">
        <v>38</v>
      </c>
      <c r="E7" s="3" t="s">
        <v>38</v>
      </c>
      <c r="F7" s="3" t="s">
        <v>38</v>
      </c>
      <c r="G7" s="3" t="s">
        <v>38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1.25">
      <c r="A8" s="6" t="s">
        <v>7</v>
      </c>
      <c r="B8" s="6">
        <v>5</v>
      </c>
      <c r="C8" s="3" t="s">
        <v>77</v>
      </c>
      <c r="D8" s="3" t="s">
        <v>46</v>
      </c>
      <c r="E8" s="3" t="s">
        <v>90</v>
      </c>
      <c r="F8" s="3" t="s">
        <v>90</v>
      </c>
      <c r="G8" s="3" t="s">
        <v>90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1.25">
      <c r="A9" s="6" t="s">
        <v>48</v>
      </c>
      <c r="B9" s="14" t="s">
        <v>90</v>
      </c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1.25">
      <c r="A10" s="6" t="s">
        <v>80</v>
      </c>
      <c r="B10" s="6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1.25">
      <c r="A11" s="6" t="s">
        <v>89</v>
      </c>
      <c r="B11" s="6">
        <v>4</v>
      </c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1.25">
      <c r="A12" s="6" t="s">
        <v>83</v>
      </c>
      <c r="B12" s="6">
        <v>36</v>
      </c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1.25">
      <c r="A13" s="6"/>
      <c r="B13" s="6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1.25">
      <c r="A14" s="6"/>
      <c r="B14" s="6"/>
      <c r="C14" s="3"/>
      <c r="D14" s="3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1.25">
      <c r="A15" s="6"/>
      <c r="B15" s="6"/>
      <c r="C15" s="3"/>
      <c r="D15" s="3"/>
      <c r="E15" s="3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1.25">
      <c r="A16" s="6"/>
      <c r="B16" s="6"/>
      <c r="C16" s="3"/>
      <c r="D16" s="3"/>
      <c r="E16" s="3"/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1.25">
      <c r="A17" s="6" t="s">
        <v>98</v>
      </c>
      <c r="B17" s="6" t="s">
        <v>90</v>
      </c>
      <c r="C17" s="3"/>
      <c r="D17" s="3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1.25">
      <c r="A18" s="6"/>
      <c r="B18" s="6"/>
      <c r="C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1.25">
      <c r="A19" s="6"/>
      <c r="B19" s="6"/>
      <c r="C19" s="3"/>
      <c r="D19" s="3"/>
      <c r="E19" s="3"/>
      <c r="F19" s="3"/>
      <c r="G19" s="3"/>
      <c r="H19" s="2"/>
      <c r="I19" s="2"/>
      <c r="J19" s="2"/>
      <c r="K19" s="1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30" ht="11.25">
      <c r="A20" s="4" t="s">
        <v>52</v>
      </c>
      <c r="B20" s="4" t="s">
        <v>10</v>
      </c>
      <c r="C20" s="4" t="s">
        <v>11</v>
      </c>
      <c r="D20" s="4" t="s">
        <v>93</v>
      </c>
      <c r="E20" s="4" t="s">
        <v>94</v>
      </c>
      <c r="F20" s="5" t="s">
        <v>54</v>
      </c>
      <c r="G20" s="5" t="s">
        <v>59</v>
      </c>
      <c r="H20" s="5" t="s">
        <v>50</v>
      </c>
      <c r="I20" s="5" t="s">
        <v>60</v>
      </c>
      <c r="J20" s="5" t="s">
        <v>61</v>
      </c>
      <c r="K20" s="5" t="s">
        <v>51</v>
      </c>
      <c r="L20" s="11" t="s">
        <v>62</v>
      </c>
      <c r="M20" s="11" t="s">
        <v>76</v>
      </c>
      <c r="N20" s="11" t="s">
        <v>63</v>
      </c>
      <c r="O20" s="11" t="s">
        <v>64</v>
      </c>
      <c r="P20" s="11" t="s">
        <v>65</v>
      </c>
      <c r="Q20" s="11" t="s">
        <v>66</v>
      </c>
      <c r="R20" s="11" t="s">
        <v>67</v>
      </c>
      <c r="S20" s="11" t="s">
        <v>68</v>
      </c>
      <c r="T20" s="11" t="s">
        <v>69</v>
      </c>
      <c r="U20" s="11" t="s">
        <v>70</v>
      </c>
      <c r="V20" s="13" t="s">
        <v>77</v>
      </c>
      <c r="W20" s="13" t="s">
        <v>76</v>
      </c>
      <c r="X20" s="13" t="s">
        <v>78</v>
      </c>
      <c r="Y20" s="13" t="s">
        <v>79</v>
      </c>
      <c r="Z20" s="13"/>
      <c r="AA20" s="13"/>
      <c r="AB20" s="1" t="s">
        <v>95</v>
      </c>
      <c r="AC20" s="2"/>
      <c r="AD20" s="2"/>
    </row>
    <row r="21" spans="1:30" ht="11.25">
      <c r="A21" s="4" t="s">
        <v>8</v>
      </c>
      <c r="B21" s="4">
        <v>6550</v>
      </c>
      <c r="C21" s="4">
        <v>29775</v>
      </c>
      <c r="D21" s="4">
        <v>39925</v>
      </c>
      <c r="E21" s="4">
        <v>18900</v>
      </c>
      <c r="F21" s="5" t="s">
        <v>18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3" t="s">
        <v>18</v>
      </c>
      <c r="W21" s="13">
        <v>0</v>
      </c>
      <c r="X21" s="13"/>
      <c r="Y21" s="13"/>
      <c r="Z21" s="13"/>
      <c r="AA21" s="13"/>
      <c r="AB21">
        <f aca="true" ca="1" t="shared" si="0" ref="AB21:AB36">INT(1+RAND()*2)</f>
        <v>2</v>
      </c>
      <c r="AC21" s="2"/>
      <c r="AD21" s="2"/>
    </row>
    <row r="22" spans="1:30" ht="11.25">
      <c r="A22" s="4" t="s">
        <v>19</v>
      </c>
      <c r="B22" s="4">
        <v>-100</v>
      </c>
      <c r="C22" s="4">
        <v>200</v>
      </c>
      <c r="D22" s="4">
        <v>-100</v>
      </c>
      <c r="E22" s="4">
        <v>200</v>
      </c>
      <c r="F22" s="5" t="s">
        <v>81</v>
      </c>
      <c r="G22" s="5">
        <f>IF(AC22=1,52,IF(AC22=2,90,IF(AC22=4,155)))</f>
        <v>90</v>
      </c>
      <c r="H22" s="5">
        <v>100</v>
      </c>
      <c r="I22" s="5">
        <f>MAX(85-G22,0)</f>
        <v>0</v>
      </c>
      <c r="J22" s="5">
        <f>MAX(G22-85,0)</f>
        <v>5</v>
      </c>
      <c r="K22" s="5"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3" t="s">
        <v>81</v>
      </c>
      <c r="W22" s="13">
        <v>0</v>
      </c>
      <c r="X22" s="13" t="str">
        <f>IF(AB21=2,"uptick (per 1)","downtick (per 1)")</f>
        <v>uptick (per 1)</v>
      </c>
      <c r="Y22" s="13" t="str">
        <f>IF(AB21=2,"uptick (per 1)","downtick (per 1)")</f>
        <v>uptick (per 1)</v>
      </c>
      <c r="Z22" s="13"/>
      <c r="AA22" s="13"/>
      <c r="AB22">
        <f ca="1" t="shared" si="0"/>
        <v>1</v>
      </c>
      <c r="AC22" s="2">
        <f>+AB21*AB22</f>
        <v>2</v>
      </c>
      <c r="AD22" s="2"/>
    </row>
    <row r="23" spans="1:30" ht="11.25">
      <c r="A23" s="4" t="s">
        <v>20</v>
      </c>
      <c r="B23" s="4">
        <v>340</v>
      </c>
      <c r="C23" s="4">
        <v>100</v>
      </c>
      <c r="D23" s="4">
        <v>165</v>
      </c>
      <c r="E23" s="4">
        <v>50</v>
      </c>
      <c r="F23" s="5" t="s">
        <v>12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3" t="s">
        <v>12</v>
      </c>
      <c r="W23" s="13">
        <v>0</v>
      </c>
      <c r="X23" s="13"/>
      <c r="Y23" s="13"/>
      <c r="Z23" s="13"/>
      <c r="AA23" s="13"/>
      <c r="AB23">
        <f ca="1" t="shared" si="0"/>
        <v>1</v>
      </c>
      <c r="AC23" s="2"/>
      <c r="AD23" s="2"/>
    </row>
    <row r="24" spans="1:30" ht="11.25">
      <c r="A24" s="4" t="s">
        <v>39</v>
      </c>
      <c r="B24" s="4">
        <v>500</v>
      </c>
      <c r="C24" s="4">
        <v>-500</v>
      </c>
      <c r="D24" s="4">
        <v>-500</v>
      </c>
      <c r="E24" s="4">
        <v>500</v>
      </c>
      <c r="F24" s="5" t="s">
        <v>81</v>
      </c>
      <c r="G24" s="5">
        <f>IF(AC24=1,52,IF(AC24=2,90,IF(AC24=4,155)))</f>
        <v>90</v>
      </c>
      <c r="H24" s="5">
        <v>100</v>
      </c>
      <c r="I24" s="5">
        <f>MAX(85-G24,0)</f>
        <v>0</v>
      </c>
      <c r="J24" s="5">
        <f>MAX(G24-85,0)</f>
        <v>5</v>
      </c>
      <c r="K24" s="5">
        <v>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3" t="s">
        <v>81</v>
      </c>
      <c r="W24" s="13">
        <v>0</v>
      </c>
      <c r="X24" s="13" t="str">
        <f>IF(AB23=2,"uptick (per 1)","downtick (per 1)")</f>
        <v>downtick (per 1)</v>
      </c>
      <c r="Y24" s="13" t="str">
        <f>IF(AB23=2,"uptick (per 1)","downtick (per 1)")</f>
        <v>downtick (per 1)</v>
      </c>
      <c r="Z24" s="13"/>
      <c r="AA24" s="13"/>
      <c r="AB24">
        <f ca="1" t="shared" si="0"/>
        <v>2</v>
      </c>
      <c r="AC24" s="2">
        <f>+AB23*AB24</f>
        <v>2</v>
      </c>
      <c r="AD24" s="2"/>
    </row>
    <row r="25" spans="1:30" ht="11.25">
      <c r="A25" s="4" t="s">
        <v>40</v>
      </c>
      <c r="B25" s="4">
        <v>500</v>
      </c>
      <c r="C25" s="4">
        <v>-500</v>
      </c>
      <c r="D25" s="4">
        <v>1000</v>
      </c>
      <c r="E25" s="4">
        <v>-1000</v>
      </c>
      <c r="F25" s="5" t="s">
        <v>13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3" t="s">
        <v>13</v>
      </c>
      <c r="W25" s="13">
        <v>0</v>
      </c>
      <c r="X25" s="13"/>
      <c r="Y25" s="13"/>
      <c r="Z25" s="13"/>
      <c r="AA25" s="13"/>
      <c r="AB25">
        <f ca="1" t="shared" si="0"/>
        <v>2</v>
      </c>
      <c r="AC25" s="2"/>
      <c r="AD25" s="2"/>
    </row>
    <row r="26" spans="1:30" ht="11.25">
      <c r="A26" s="4" t="s">
        <v>21</v>
      </c>
      <c r="B26" s="4">
        <v>0</v>
      </c>
      <c r="C26" s="4">
        <v>0</v>
      </c>
      <c r="D26" s="4">
        <v>0</v>
      </c>
      <c r="E26" s="4">
        <v>0</v>
      </c>
      <c r="F26" s="5" t="s">
        <v>81</v>
      </c>
      <c r="G26" s="5">
        <f>IF(AC26=1,52,IF(AC26=2,90,IF(AC26=4,155)))</f>
        <v>155</v>
      </c>
      <c r="H26" s="5">
        <v>100</v>
      </c>
      <c r="I26" s="5">
        <f>MAX(85-G26,0)</f>
        <v>0</v>
      </c>
      <c r="J26" s="5">
        <f>MAX(G26-85,0)</f>
        <v>70</v>
      </c>
      <c r="K26" s="5">
        <v>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3" t="s">
        <v>81</v>
      </c>
      <c r="W26" s="13">
        <v>0</v>
      </c>
      <c r="X26" s="13" t="str">
        <f>IF(AB25=2,"uptick (per 1)","downtick (per 1)")</f>
        <v>uptick (per 1)</v>
      </c>
      <c r="Y26" s="13" t="str">
        <f>IF(AB25=2,"uptick (per 1)","downtick (per 1)")</f>
        <v>uptick (per 1)</v>
      </c>
      <c r="Z26" s="13"/>
      <c r="AA26" s="13"/>
      <c r="AB26">
        <f ca="1" t="shared" si="0"/>
        <v>2</v>
      </c>
      <c r="AC26" s="2">
        <f>+AB25*AB26</f>
        <v>4</v>
      </c>
      <c r="AD26" s="2"/>
    </row>
    <row r="27" spans="1:30" ht="11.25">
      <c r="A27" s="4" t="s">
        <v>22</v>
      </c>
      <c r="B27" s="4">
        <v>0</v>
      </c>
      <c r="C27" s="4">
        <v>0</v>
      </c>
      <c r="D27" s="4">
        <v>0</v>
      </c>
      <c r="E27" s="4">
        <v>0</v>
      </c>
      <c r="F27" s="5" t="s">
        <v>14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3" t="s">
        <v>14</v>
      </c>
      <c r="W27" s="13">
        <v>0</v>
      </c>
      <c r="X27" s="13"/>
      <c r="Y27" s="13"/>
      <c r="Z27" s="13"/>
      <c r="AA27" s="13"/>
      <c r="AB27">
        <f ca="1" t="shared" si="0"/>
        <v>2</v>
      </c>
      <c r="AC27" s="2"/>
      <c r="AD27" s="2"/>
    </row>
    <row r="28" spans="1:30" ht="11.25">
      <c r="A28" s="4" t="s">
        <v>41</v>
      </c>
      <c r="B28" s="4">
        <v>0</v>
      </c>
      <c r="C28" s="4">
        <v>0</v>
      </c>
      <c r="D28" s="4">
        <v>0</v>
      </c>
      <c r="E28" s="4">
        <v>0</v>
      </c>
      <c r="F28" s="5" t="s">
        <v>81</v>
      </c>
      <c r="G28" s="5">
        <f>IF(AC28=1,52,IF(AC28=2,90,IF(AC28=4,155)))</f>
        <v>155</v>
      </c>
      <c r="H28" s="5">
        <v>100</v>
      </c>
      <c r="I28" s="5">
        <f>MAX(85-G28,0)</f>
        <v>0</v>
      </c>
      <c r="J28" s="5">
        <f>MAX(G28-85,0)</f>
        <v>70</v>
      </c>
      <c r="K28" s="5"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" t="s">
        <v>81</v>
      </c>
      <c r="W28" s="13">
        <v>0</v>
      </c>
      <c r="X28" s="13" t="str">
        <f>IF(AB27=2,"uptick (per 1)","downtick (per 1)")</f>
        <v>uptick (per 1)</v>
      </c>
      <c r="Y28" s="13" t="str">
        <f>IF(AB27=2,"uptick (per 1)","downtick (per 1)")</f>
        <v>uptick (per 1)</v>
      </c>
      <c r="Z28" s="13"/>
      <c r="AA28" s="13"/>
      <c r="AB28">
        <f ca="1" t="shared" si="0"/>
        <v>2</v>
      </c>
      <c r="AC28" s="2">
        <f>+AB27*AB28</f>
        <v>4</v>
      </c>
      <c r="AD28" s="2"/>
    </row>
    <row r="29" spans="1:30" ht="11.25">
      <c r="A29" s="4" t="s">
        <v>42</v>
      </c>
      <c r="B29" s="4">
        <v>0</v>
      </c>
      <c r="C29" s="4">
        <v>0</v>
      </c>
      <c r="D29" s="4">
        <v>0</v>
      </c>
      <c r="E29" s="4">
        <v>0</v>
      </c>
      <c r="F29" s="5" t="s">
        <v>15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" t="s">
        <v>15</v>
      </c>
      <c r="W29" s="13">
        <v>0</v>
      </c>
      <c r="X29" s="13"/>
      <c r="Y29" s="13"/>
      <c r="Z29" s="13"/>
      <c r="AA29" s="13"/>
      <c r="AB29">
        <f ca="1">INT(1+RAND()*2)</f>
        <v>1</v>
      </c>
      <c r="AC29" s="2"/>
      <c r="AD29" s="2"/>
    </row>
    <row r="30" spans="1:30" ht="11.25">
      <c r="A30" s="4" t="s">
        <v>23</v>
      </c>
      <c r="B30" s="4">
        <v>-100000000</v>
      </c>
      <c r="C30" s="4">
        <v>-100000000</v>
      </c>
      <c r="D30" s="4">
        <v>-100000000</v>
      </c>
      <c r="E30" s="4">
        <v>-100000000</v>
      </c>
      <c r="F30" s="5" t="s">
        <v>81</v>
      </c>
      <c r="G30" s="5">
        <f>IF(AC30=1,52,IF(AC30=2,90,IF(AC30=4,155)))</f>
        <v>52</v>
      </c>
      <c r="H30" s="5">
        <v>100</v>
      </c>
      <c r="I30" s="5">
        <f>MAX(85-G30,0)</f>
        <v>33</v>
      </c>
      <c r="J30" s="5">
        <f>MAX(G30-85,0)</f>
        <v>0</v>
      </c>
      <c r="K30" s="5"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3" t="s">
        <v>81</v>
      </c>
      <c r="W30" s="13">
        <v>0</v>
      </c>
      <c r="X30" s="13" t="str">
        <f>IF(AB29=2,"uptick (per 1)","downtick (per 1)")</f>
        <v>downtick (per 1)</v>
      </c>
      <c r="Y30" s="13" t="str">
        <f>IF(AB29=2,"uptick (per 1)","downtick (per 1)")</f>
        <v>downtick (per 1)</v>
      </c>
      <c r="Z30" s="13"/>
      <c r="AA30" s="13"/>
      <c r="AB30">
        <f ca="1" t="shared" si="0"/>
        <v>1</v>
      </c>
      <c r="AC30" s="2">
        <f>+AB29*AB30</f>
        <v>1</v>
      </c>
      <c r="AD30" s="2"/>
    </row>
    <row r="31" spans="1:30" ht="11.25">
      <c r="A31" s="4" t="s">
        <v>24</v>
      </c>
      <c r="B31" s="4">
        <v>-100000000</v>
      </c>
      <c r="C31" s="4">
        <v>-100000000</v>
      </c>
      <c r="D31" s="4">
        <v>-100000000</v>
      </c>
      <c r="E31" s="4">
        <v>-100000000</v>
      </c>
      <c r="F31" s="5" t="s">
        <v>16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" t="s">
        <v>16</v>
      </c>
      <c r="W31" s="13">
        <v>0</v>
      </c>
      <c r="X31" s="13"/>
      <c r="Y31" s="13"/>
      <c r="Z31" s="13"/>
      <c r="AA31" s="13"/>
      <c r="AB31">
        <f ca="1" t="shared" si="0"/>
        <v>2</v>
      </c>
      <c r="AC31" s="2"/>
      <c r="AD31" s="2"/>
    </row>
    <row r="32" spans="1:30" ht="11.25">
      <c r="A32" s="4" t="s">
        <v>25</v>
      </c>
      <c r="B32" s="4">
        <v>100000000</v>
      </c>
      <c r="C32" s="4">
        <v>100000000</v>
      </c>
      <c r="D32" s="4">
        <v>100000000</v>
      </c>
      <c r="E32" s="4">
        <v>100000000</v>
      </c>
      <c r="F32" s="5" t="s">
        <v>81</v>
      </c>
      <c r="G32" s="5">
        <f>IF(AC32=1,52,IF(AC32=2,90,IF(AC32=4,155)))</f>
        <v>155</v>
      </c>
      <c r="H32" s="5">
        <v>100</v>
      </c>
      <c r="I32" s="5">
        <f>MAX(85-G32,0)</f>
        <v>0</v>
      </c>
      <c r="J32" s="5">
        <f>MAX(G32-85,0)</f>
        <v>70</v>
      </c>
      <c r="K32" s="5">
        <v>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3" t="s">
        <v>81</v>
      </c>
      <c r="W32" s="13">
        <v>0</v>
      </c>
      <c r="X32" s="13" t="str">
        <f>IF(AB31=2,"uptick (per 1)","downtick (per 1)")</f>
        <v>uptick (per 1)</v>
      </c>
      <c r="Y32" s="13" t="str">
        <f>IF(AB31=2,"uptick (per 1)","downtick (per 1)")</f>
        <v>uptick (per 1)</v>
      </c>
      <c r="Z32" s="13"/>
      <c r="AA32" s="13"/>
      <c r="AB32">
        <f ca="1" t="shared" si="0"/>
        <v>2</v>
      </c>
      <c r="AC32" s="2">
        <f>+AB31*AB32</f>
        <v>4</v>
      </c>
      <c r="AD32" s="2"/>
    </row>
    <row r="33" spans="1:30" ht="11.25">
      <c r="A33" s="4" t="s">
        <v>26</v>
      </c>
      <c r="B33" s="4">
        <v>100000000</v>
      </c>
      <c r="C33" s="4">
        <v>100000000</v>
      </c>
      <c r="D33" s="4">
        <v>100000000</v>
      </c>
      <c r="E33" s="4">
        <v>100000000</v>
      </c>
      <c r="F33" s="5" t="s">
        <v>17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3" t="s">
        <v>17</v>
      </c>
      <c r="W33" s="13">
        <v>0</v>
      </c>
      <c r="X33" s="13"/>
      <c r="Y33" s="13"/>
      <c r="Z33" s="13"/>
      <c r="AA33" s="13"/>
      <c r="AB33">
        <f ca="1" t="shared" si="0"/>
        <v>1</v>
      </c>
      <c r="AC33" s="2"/>
      <c r="AD33" s="2"/>
    </row>
    <row r="34" spans="1:30" ht="11.25">
      <c r="A34" s="4" t="s">
        <v>27</v>
      </c>
      <c r="B34" s="4">
        <v>0</v>
      </c>
      <c r="C34" s="4">
        <v>0</v>
      </c>
      <c r="D34" s="4">
        <v>0</v>
      </c>
      <c r="E34" s="4">
        <v>0</v>
      </c>
      <c r="F34" s="5" t="s">
        <v>81</v>
      </c>
      <c r="G34" s="5">
        <f>IF(AC34=1,52,IF(AC34=2,90,IF(AC34=4,155)))</f>
        <v>52</v>
      </c>
      <c r="H34" s="5">
        <v>100</v>
      </c>
      <c r="I34" s="5">
        <f>MAX(85-G34,0)</f>
        <v>33</v>
      </c>
      <c r="J34" s="5">
        <f>MAX(G34-85,0)</f>
        <v>0</v>
      </c>
      <c r="K34" s="5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" t="s">
        <v>81</v>
      </c>
      <c r="W34" s="13">
        <v>0</v>
      </c>
      <c r="X34" s="13" t="str">
        <f>IF(AB33=2,"uptick (per 1)","downtick (per 1)")</f>
        <v>downtick (per 1)</v>
      </c>
      <c r="Y34" s="13" t="str">
        <f>IF(AB33=2,"uptick (per 1)","downtick (per 1)")</f>
        <v>downtick (per 1)</v>
      </c>
      <c r="Z34" s="13"/>
      <c r="AA34" s="13"/>
      <c r="AB34">
        <f ca="1" t="shared" si="0"/>
        <v>1</v>
      </c>
      <c r="AC34" s="2">
        <f>+AB33*AB34</f>
        <v>1</v>
      </c>
      <c r="AD34" s="2"/>
    </row>
    <row r="35" spans="1:30" ht="11.25">
      <c r="A35" s="4" t="s">
        <v>28</v>
      </c>
      <c r="B35" s="4">
        <v>0.0001</v>
      </c>
      <c r="C35" s="4">
        <v>0.0001</v>
      </c>
      <c r="D35" s="4">
        <v>0.0001</v>
      </c>
      <c r="E35" s="4">
        <v>0.0001</v>
      </c>
      <c r="F35" s="5" t="s">
        <v>37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3" t="s">
        <v>37</v>
      </c>
      <c r="W35" s="13">
        <v>0</v>
      </c>
      <c r="X35" s="13"/>
      <c r="Y35" s="13"/>
      <c r="Z35" s="13"/>
      <c r="AA35" s="13"/>
      <c r="AB35">
        <f ca="1" t="shared" si="0"/>
        <v>1</v>
      </c>
      <c r="AC35" s="2"/>
      <c r="AD35" s="2"/>
    </row>
    <row r="36" spans="1:30" ht="11.25">
      <c r="A36" s="4" t="s">
        <v>29</v>
      </c>
      <c r="B36" s="4">
        <v>0</v>
      </c>
      <c r="C36" s="4">
        <v>0</v>
      </c>
      <c r="D36" s="4">
        <v>0</v>
      </c>
      <c r="E36" s="4">
        <v>0</v>
      </c>
      <c r="F36" s="5" t="s">
        <v>81</v>
      </c>
      <c r="G36" s="5">
        <f>IF(AC36=1,52,IF(AC36=2,90,IF(AC36=4,155)))</f>
        <v>90</v>
      </c>
      <c r="H36" s="5">
        <v>100</v>
      </c>
      <c r="I36" s="5">
        <f>MAX(85-G36,0)</f>
        <v>0</v>
      </c>
      <c r="J36" s="5">
        <f>MAX(G36-85,0)</f>
        <v>5</v>
      </c>
      <c r="K36" s="5">
        <v>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3" t="s">
        <v>81</v>
      </c>
      <c r="W36" s="13">
        <v>0</v>
      </c>
      <c r="X36" s="13" t="str">
        <f>IF(AB35=2,"uptick (per 1)","downtick (per 1)")</f>
        <v>downtick (per 1)</v>
      </c>
      <c r="Y36" s="13" t="str">
        <f>IF(AB35=2,"uptick (per 1)","downtick (per 1)")</f>
        <v>downtick (per 1)</v>
      </c>
      <c r="Z36" s="13"/>
      <c r="AA36" s="13"/>
      <c r="AB36">
        <f ca="1" t="shared" si="0"/>
        <v>2</v>
      </c>
      <c r="AC36" s="2">
        <f>+AB35*AB36</f>
        <v>2</v>
      </c>
      <c r="AD36" s="2"/>
    </row>
    <row r="37" spans="1:30" ht="11.25">
      <c r="A37" s="4" t="s">
        <v>30</v>
      </c>
      <c r="B37" s="4">
        <v>0</v>
      </c>
      <c r="C37" s="4">
        <v>0</v>
      </c>
      <c r="D37" s="4">
        <v>0</v>
      </c>
      <c r="E37" s="4"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1.25">
      <c r="A38" s="4" t="s">
        <v>31</v>
      </c>
      <c r="B38" s="4">
        <v>0</v>
      </c>
      <c r="C38" s="4">
        <v>0</v>
      </c>
      <c r="D38" s="4">
        <v>0</v>
      </c>
      <c r="E38" s="4"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1.25">
      <c r="A39" s="4" t="s">
        <v>32</v>
      </c>
      <c r="B39" s="4">
        <v>0</v>
      </c>
      <c r="C39" s="4">
        <v>0</v>
      </c>
      <c r="D39" s="4">
        <v>0</v>
      </c>
      <c r="E39" s="4"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1.25">
      <c r="A40" s="4" t="s">
        <v>33</v>
      </c>
      <c r="B40" s="4">
        <v>0</v>
      </c>
      <c r="C40" s="4">
        <v>0</v>
      </c>
      <c r="D40" s="4">
        <v>0</v>
      </c>
      <c r="E40" s="4"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1.25">
      <c r="A41" s="4" t="s">
        <v>34</v>
      </c>
      <c r="B41" s="4">
        <v>0</v>
      </c>
      <c r="C41" s="4">
        <v>0</v>
      </c>
      <c r="D41" s="4">
        <v>0</v>
      </c>
      <c r="E41" s="4"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1.25">
      <c r="A42" s="2"/>
      <c r="B42" s="2"/>
      <c r="C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1.25">
      <c r="A43" s="2"/>
      <c r="B43" s="2"/>
      <c r="C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1.25">
      <c r="A44" s="2"/>
      <c r="B44" s="2"/>
      <c r="C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1.25">
      <c r="A45" s="2"/>
      <c r="B45" s="2"/>
      <c r="C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1.25">
      <c r="A46" s="2"/>
      <c r="B46" s="2"/>
      <c r="C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1.25">
      <c r="A47" s="2"/>
      <c r="B47" s="2"/>
      <c r="C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1.25">
      <c r="A48" s="2"/>
      <c r="B48" s="2"/>
      <c r="C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1.25">
      <c r="A49" s="2"/>
      <c r="B49" s="2"/>
      <c r="C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1.25">
      <c r="A50" s="2"/>
      <c r="B50" s="2"/>
      <c r="C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1.25">
      <c r="A51" s="2"/>
      <c r="B51" s="2"/>
      <c r="C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/>
  <dimension ref="A1:AD51"/>
  <sheetViews>
    <sheetView workbookViewId="0" topLeftCell="A1">
      <selection activeCell="B10" sqref="B10"/>
    </sheetView>
  </sheetViews>
  <sheetFormatPr defaultColWidth="9.33203125" defaultRowHeight="11.25"/>
  <cols>
    <col min="1" max="1" width="23.16015625" style="0" customWidth="1"/>
    <col min="2" max="2" width="12.16015625" style="0" bestFit="1" customWidth="1"/>
  </cols>
  <sheetData>
    <row r="1" spans="1:28" ht="11.25">
      <c r="A1" s="6" t="s">
        <v>1</v>
      </c>
      <c r="B1" s="6">
        <v>4</v>
      </c>
      <c r="C1" s="3" t="s">
        <v>35</v>
      </c>
      <c r="D1" s="3" t="s">
        <v>59</v>
      </c>
      <c r="E1" s="3" t="s">
        <v>50</v>
      </c>
      <c r="F1" s="3" t="s">
        <v>103</v>
      </c>
      <c r="G1" s="3" t="s">
        <v>104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56.25">
      <c r="A2" s="6" t="s">
        <v>0</v>
      </c>
      <c r="B2" s="6">
        <v>8</v>
      </c>
      <c r="C2" s="3" t="s">
        <v>49</v>
      </c>
      <c r="D2" s="3" t="s">
        <v>59</v>
      </c>
      <c r="E2" s="3" t="s">
        <v>50</v>
      </c>
      <c r="F2" s="8" t="s">
        <v>106</v>
      </c>
      <c r="G2" s="8" t="s">
        <v>105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1.25">
      <c r="A3" s="6" t="s">
        <v>2</v>
      </c>
      <c r="B3" s="6">
        <v>2</v>
      </c>
      <c r="C3" s="3" t="s">
        <v>36</v>
      </c>
      <c r="D3" s="3" t="s">
        <v>84</v>
      </c>
      <c r="E3" s="3" t="s">
        <v>9</v>
      </c>
      <c r="F3" s="3" t="s">
        <v>9</v>
      </c>
      <c r="G3" s="3" t="s">
        <v>9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1.25">
      <c r="A4" s="6" t="s">
        <v>3</v>
      </c>
      <c r="B4" s="6">
        <v>240</v>
      </c>
      <c r="C4" s="3" t="s">
        <v>43</v>
      </c>
      <c r="D4" s="3">
        <v>1</v>
      </c>
      <c r="E4" s="3">
        <v>1</v>
      </c>
      <c r="F4" s="3">
        <v>1</v>
      </c>
      <c r="G4" s="3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1.25">
      <c r="A5" s="6" t="s">
        <v>4</v>
      </c>
      <c r="B5" s="6">
        <v>60</v>
      </c>
      <c r="C5" s="3" t="s">
        <v>44</v>
      </c>
      <c r="D5" s="3">
        <v>2</v>
      </c>
      <c r="E5" s="3">
        <v>2</v>
      </c>
      <c r="F5" s="3">
        <v>2</v>
      </c>
      <c r="G5" s="3"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1.25">
      <c r="A6" s="6" t="s">
        <v>5</v>
      </c>
      <c r="B6" s="6">
        <v>4</v>
      </c>
      <c r="C6" s="3" t="s">
        <v>47</v>
      </c>
      <c r="D6" s="3" t="s">
        <v>46</v>
      </c>
      <c r="E6" s="3" t="s">
        <v>46</v>
      </c>
      <c r="F6" s="3" t="s">
        <v>46</v>
      </c>
      <c r="G6" s="3" t="s">
        <v>46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1.25">
      <c r="A7" s="6" t="s">
        <v>6</v>
      </c>
      <c r="B7" s="6">
        <v>10</v>
      </c>
      <c r="C7" s="3" t="s">
        <v>45</v>
      </c>
      <c r="D7" s="3" t="s">
        <v>38</v>
      </c>
      <c r="E7" s="3" t="s">
        <v>38</v>
      </c>
      <c r="F7" s="3" t="s">
        <v>38</v>
      </c>
      <c r="G7" s="3" t="s">
        <v>38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1.25">
      <c r="A8" s="6" t="s">
        <v>7</v>
      </c>
      <c r="B8" s="6">
        <v>5</v>
      </c>
      <c r="C8" s="3" t="s">
        <v>77</v>
      </c>
      <c r="D8" s="3" t="s">
        <v>46</v>
      </c>
      <c r="E8" s="3" t="s">
        <v>90</v>
      </c>
      <c r="F8" s="3" t="s">
        <v>90</v>
      </c>
      <c r="G8" s="3" t="s">
        <v>90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1.25">
      <c r="A9" s="6" t="s">
        <v>48</v>
      </c>
      <c r="B9" s="14" t="s">
        <v>90</v>
      </c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1.25">
      <c r="A10" s="6" t="s">
        <v>80</v>
      </c>
      <c r="B10" s="6"/>
      <c r="C10" s="3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1.25">
      <c r="A11" s="6" t="s">
        <v>89</v>
      </c>
      <c r="B11" s="6">
        <v>4</v>
      </c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1.25">
      <c r="A12" s="6" t="s">
        <v>83</v>
      </c>
      <c r="B12" s="6">
        <v>36</v>
      </c>
      <c r="C12" s="3"/>
      <c r="D12" s="3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1.25">
      <c r="A13" s="6"/>
      <c r="B13" s="6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1.25">
      <c r="A14" s="6"/>
      <c r="B14" s="6"/>
      <c r="C14" s="3"/>
      <c r="D14" s="3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1.25">
      <c r="A15" s="6"/>
      <c r="B15" s="6"/>
      <c r="C15" s="3"/>
      <c r="D15" s="3"/>
      <c r="E15" s="3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1.25">
      <c r="A16" s="6"/>
      <c r="B16" s="6"/>
      <c r="C16" s="3"/>
      <c r="D16" s="3"/>
      <c r="E16" s="3"/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1.25">
      <c r="A17" s="6" t="s">
        <v>98</v>
      </c>
      <c r="B17" s="6" t="s">
        <v>90</v>
      </c>
      <c r="C17" s="3"/>
      <c r="D17" s="3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1.25">
      <c r="A18" s="6"/>
      <c r="B18" s="6"/>
      <c r="C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1.25">
      <c r="A19" s="6"/>
      <c r="B19" s="6"/>
      <c r="C19" s="3"/>
      <c r="D19" s="3"/>
      <c r="E19" s="3"/>
      <c r="F19" s="3"/>
      <c r="G19" s="3"/>
      <c r="H19" s="2"/>
      <c r="I19" s="2"/>
      <c r="J19" s="2"/>
      <c r="K19" s="1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30" ht="11.25">
      <c r="A20" s="4" t="s">
        <v>52</v>
      </c>
      <c r="B20" s="4" t="s">
        <v>10</v>
      </c>
      <c r="C20" s="4" t="s">
        <v>11</v>
      </c>
      <c r="D20" s="4" t="s">
        <v>93</v>
      </c>
      <c r="E20" s="4" t="s">
        <v>94</v>
      </c>
      <c r="F20" s="5" t="s">
        <v>54</v>
      </c>
      <c r="G20" s="5" t="s">
        <v>59</v>
      </c>
      <c r="H20" s="5" t="s">
        <v>50</v>
      </c>
      <c r="I20" s="5" t="s">
        <v>60</v>
      </c>
      <c r="J20" s="5" t="s">
        <v>61</v>
      </c>
      <c r="K20" s="5" t="s">
        <v>51</v>
      </c>
      <c r="L20" s="11" t="s">
        <v>62</v>
      </c>
      <c r="M20" s="11" t="s">
        <v>76</v>
      </c>
      <c r="N20" s="11" t="s">
        <v>63</v>
      </c>
      <c r="O20" s="11" t="s">
        <v>64</v>
      </c>
      <c r="P20" s="11" t="s">
        <v>65</v>
      </c>
      <c r="Q20" s="11" t="s">
        <v>66</v>
      </c>
      <c r="R20" s="11" t="s">
        <v>67</v>
      </c>
      <c r="S20" s="11" t="s">
        <v>68</v>
      </c>
      <c r="T20" s="11" t="s">
        <v>69</v>
      </c>
      <c r="U20" s="11" t="s">
        <v>70</v>
      </c>
      <c r="V20" s="13" t="s">
        <v>77</v>
      </c>
      <c r="W20" s="13" t="s">
        <v>76</v>
      </c>
      <c r="X20" s="13" t="s">
        <v>78</v>
      </c>
      <c r="Y20" s="13" t="s">
        <v>79</v>
      </c>
      <c r="Z20" s="13"/>
      <c r="AA20" s="13"/>
      <c r="AB20" s="1" t="s">
        <v>95</v>
      </c>
      <c r="AC20" s="2"/>
      <c r="AD20" s="2"/>
    </row>
    <row r="21" spans="1:30" ht="11.25">
      <c r="A21" s="4" t="s">
        <v>8</v>
      </c>
      <c r="B21" s="4">
        <v>6550</v>
      </c>
      <c r="C21" s="4">
        <v>29775</v>
      </c>
      <c r="D21" s="4">
        <v>39925</v>
      </c>
      <c r="E21" s="4">
        <v>18900</v>
      </c>
      <c r="F21" s="5" t="s">
        <v>18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3" t="s">
        <v>18</v>
      </c>
      <c r="W21" s="13">
        <v>0</v>
      </c>
      <c r="X21" s="13"/>
      <c r="Y21" s="13"/>
      <c r="Z21" s="13"/>
      <c r="AA21" s="13"/>
      <c r="AB21">
        <f ca="1">INT(1+RAND()*2)</f>
        <v>1</v>
      </c>
      <c r="AC21" s="2"/>
      <c r="AD21" s="2"/>
    </row>
    <row r="22" spans="1:30" ht="11.25">
      <c r="A22" s="4" t="s">
        <v>19</v>
      </c>
      <c r="B22" s="4">
        <v>-100</v>
      </c>
      <c r="C22" s="4">
        <v>200</v>
      </c>
      <c r="D22" s="4">
        <v>-100</v>
      </c>
      <c r="E22" s="4">
        <v>200</v>
      </c>
      <c r="F22" s="5" t="s">
        <v>81</v>
      </c>
      <c r="G22" s="5">
        <f>IF(AC22=1,52,IF(AC22=2,90,IF(AC22=4,155)))</f>
        <v>52</v>
      </c>
      <c r="H22" s="5">
        <v>102</v>
      </c>
      <c r="I22" s="5">
        <f>MAX(85-G22,0)</f>
        <v>33</v>
      </c>
      <c r="J22" s="5">
        <f>MAX(G22-85,0)</f>
        <v>0</v>
      </c>
      <c r="K22" s="5"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3" t="s">
        <v>81</v>
      </c>
      <c r="W22" s="13">
        <v>0</v>
      </c>
      <c r="X22" s="13" t="str">
        <f>IF(AB22=2,"uptick (per 1)","downtick (per 1)")</f>
        <v>downtick (per 1)</v>
      </c>
      <c r="Y22" s="13" t="str">
        <f>IF(AB22=2,"uptick (per 1)","downtick (per 1)")</f>
        <v>downtick (per 1)</v>
      </c>
      <c r="Z22" s="13"/>
      <c r="AA22" s="13"/>
      <c r="AB22">
        <f aca="true" ca="1" t="shared" si="0" ref="AB22:AB36">INT(1+RAND()*2)</f>
        <v>1</v>
      </c>
      <c r="AC22" s="2">
        <f>+AB21*AB22</f>
        <v>1</v>
      </c>
      <c r="AD22" s="2"/>
    </row>
    <row r="23" spans="1:30" ht="11.25">
      <c r="A23" s="4" t="s">
        <v>20</v>
      </c>
      <c r="B23" s="4">
        <v>340</v>
      </c>
      <c r="C23" s="4">
        <v>100</v>
      </c>
      <c r="D23" s="4">
        <v>165</v>
      </c>
      <c r="E23" s="4">
        <v>50</v>
      </c>
      <c r="F23" s="5" t="s">
        <v>12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3" t="s">
        <v>12</v>
      </c>
      <c r="W23" s="13">
        <v>0</v>
      </c>
      <c r="X23" s="13"/>
      <c r="Y23" s="13"/>
      <c r="Z23" s="13"/>
      <c r="AA23" s="13"/>
      <c r="AB23">
        <f ca="1" t="shared" si="0"/>
        <v>2</v>
      </c>
      <c r="AC23" s="2"/>
      <c r="AD23" s="2"/>
    </row>
    <row r="24" spans="1:30" ht="11.25">
      <c r="A24" s="4" t="s">
        <v>39</v>
      </c>
      <c r="B24" s="4">
        <v>500</v>
      </c>
      <c r="C24" s="4">
        <v>-500</v>
      </c>
      <c r="D24" s="4">
        <v>-500</v>
      </c>
      <c r="E24" s="4">
        <v>500</v>
      </c>
      <c r="F24" s="5" t="s">
        <v>81</v>
      </c>
      <c r="G24" s="5">
        <f>IF(AC24=1,52,IF(AC24=2,90,IF(AC24=4,155)))</f>
        <v>155</v>
      </c>
      <c r="H24" s="5">
        <v>102</v>
      </c>
      <c r="I24" s="5">
        <f>MAX(85-G24,0)</f>
        <v>0</v>
      </c>
      <c r="J24" s="5">
        <f>MAX(G24-85,0)</f>
        <v>70</v>
      </c>
      <c r="K24" s="5">
        <v>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3" t="s">
        <v>81</v>
      </c>
      <c r="W24" s="13">
        <v>0</v>
      </c>
      <c r="X24" s="13" t="str">
        <f>IF(AB24=2,"uptick (per 1)","downtick (per 1)")</f>
        <v>uptick (per 1)</v>
      </c>
      <c r="Y24" s="13" t="str">
        <f>IF(AB24=2,"uptick (per 1)","downtick (per 1)")</f>
        <v>uptick (per 1)</v>
      </c>
      <c r="Z24" s="13"/>
      <c r="AA24" s="13"/>
      <c r="AB24">
        <f ca="1" t="shared" si="0"/>
        <v>2</v>
      </c>
      <c r="AC24" s="2">
        <f>+AB23*AB24</f>
        <v>4</v>
      </c>
      <c r="AD24" s="2"/>
    </row>
    <row r="25" spans="1:30" ht="11.25">
      <c r="A25" s="4" t="s">
        <v>40</v>
      </c>
      <c r="B25" s="4">
        <v>500</v>
      </c>
      <c r="C25" s="4">
        <v>-500</v>
      </c>
      <c r="D25" s="4">
        <v>1000</v>
      </c>
      <c r="E25" s="4">
        <v>-1000</v>
      </c>
      <c r="F25" s="5" t="s">
        <v>13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3" t="s">
        <v>13</v>
      </c>
      <c r="W25" s="13">
        <v>0</v>
      </c>
      <c r="X25" s="13"/>
      <c r="Y25" s="13"/>
      <c r="Z25" s="13"/>
      <c r="AA25" s="13"/>
      <c r="AB25">
        <f ca="1" t="shared" si="0"/>
        <v>2</v>
      </c>
      <c r="AC25" s="2"/>
      <c r="AD25" s="2"/>
    </row>
    <row r="26" spans="1:30" ht="11.25">
      <c r="A26" s="4" t="s">
        <v>21</v>
      </c>
      <c r="B26" s="4">
        <v>0</v>
      </c>
      <c r="C26" s="4">
        <v>0</v>
      </c>
      <c r="D26" s="4">
        <v>0</v>
      </c>
      <c r="E26" s="4">
        <v>0</v>
      </c>
      <c r="F26" s="5" t="s">
        <v>81</v>
      </c>
      <c r="G26" s="5">
        <f>IF(AC26=1,52,IF(AC26=2,90,IF(AC26=4,155)))</f>
        <v>155</v>
      </c>
      <c r="H26" s="5">
        <v>102</v>
      </c>
      <c r="I26" s="5">
        <f>MAX(85-G26,0)</f>
        <v>0</v>
      </c>
      <c r="J26" s="5">
        <f>MAX(G26-85,0)</f>
        <v>70</v>
      </c>
      <c r="K26" s="5">
        <v>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3" t="s">
        <v>81</v>
      </c>
      <c r="W26" s="13">
        <v>0</v>
      </c>
      <c r="X26" s="13" t="str">
        <f>IF(AB26=2,"uptick (per 1)","downtick (per 1)")</f>
        <v>uptick (per 1)</v>
      </c>
      <c r="Y26" s="13" t="str">
        <f>IF(AB26=2,"uptick (per 1)","downtick (per 1)")</f>
        <v>uptick (per 1)</v>
      </c>
      <c r="Z26" s="13"/>
      <c r="AA26" s="13"/>
      <c r="AB26">
        <f ca="1" t="shared" si="0"/>
        <v>2</v>
      </c>
      <c r="AC26" s="2">
        <f>+AB25*AB26</f>
        <v>4</v>
      </c>
      <c r="AD26" s="2"/>
    </row>
    <row r="27" spans="1:30" ht="11.25">
      <c r="A27" s="4" t="s">
        <v>22</v>
      </c>
      <c r="B27" s="4">
        <v>0</v>
      </c>
      <c r="C27" s="4">
        <v>0</v>
      </c>
      <c r="D27" s="4">
        <v>0</v>
      </c>
      <c r="E27" s="4">
        <v>0</v>
      </c>
      <c r="F27" s="5" t="s">
        <v>14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3" t="s">
        <v>14</v>
      </c>
      <c r="W27" s="13">
        <v>0</v>
      </c>
      <c r="X27" s="13"/>
      <c r="Y27" s="13"/>
      <c r="Z27" s="13"/>
      <c r="AA27" s="13"/>
      <c r="AB27">
        <f ca="1" t="shared" si="0"/>
        <v>1</v>
      </c>
      <c r="AC27" s="2"/>
      <c r="AD27" s="2"/>
    </row>
    <row r="28" spans="1:30" ht="11.25">
      <c r="A28" s="4" t="s">
        <v>41</v>
      </c>
      <c r="B28" s="4">
        <v>0</v>
      </c>
      <c r="C28" s="4">
        <v>0</v>
      </c>
      <c r="D28" s="4">
        <v>0</v>
      </c>
      <c r="E28" s="4">
        <v>0</v>
      </c>
      <c r="F28" s="5" t="s">
        <v>81</v>
      </c>
      <c r="G28" s="5">
        <f>IF(AC28=1,52,IF(AC28=2,90,IF(AC28=4,155)))</f>
        <v>52</v>
      </c>
      <c r="H28" s="5">
        <v>102</v>
      </c>
      <c r="I28" s="5">
        <f>MAX(85-G28,0)</f>
        <v>33</v>
      </c>
      <c r="J28" s="5">
        <f>MAX(G28-85,0)</f>
        <v>0</v>
      </c>
      <c r="K28" s="5"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" t="s">
        <v>81</v>
      </c>
      <c r="W28" s="13">
        <v>0</v>
      </c>
      <c r="X28" s="13" t="str">
        <f>IF(AB28=2,"uptick (per 1)","downtick (per 1)")</f>
        <v>downtick (per 1)</v>
      </c>
      <c r="Y28" s="13" t="str">
        <f>IF(AB28=2,"uptick (per 1)","downtick (per 1)")</f>
        <v>downtick (per 1)</v>
      </c>
      <c r="Z28" s="13"/>
      <c r="AA28" s="13"/>
      <c r="AB28">
        <f ca="1" t="shared" si="0"/>
        <v>1</v>
      </c>
      <c r="AC28" s="2">
        <f>+AB27*AB28</f>
        <v>1</v>
      </c>
      <c r="AD28" s="2"/>
    </row>
    <row r="29" spans="1:30" ht="11.25">
      <c r="A29" s="4" t="s">
        <v>42</v>
      </c>
      <c r="B29" s="4">
        <v>0</v>
      </c>
      <c r="C29" s="4">
        <v>0</v>
      </c>
      <c r="D29" s="4">
        <v>0</v>
      </c>
      <c r="E29" s="4">
        <v>0</v>
      </c>
      <c r="F29" s="5" t="s">
        <v>15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" t="s">
        <v>15</v>
      </c>
      <c r="W29" s="13">
        <v>0</v>
      </c>
      <c r="X29" s="13"/>
      <c r="Y29" s="13"/>
      <c r="Z29" s="13"/>
      <c r="AA29" s="13"/>
      <c r="AB29">
        <f ca="1">INT(1+RAND()*2)</f>
        <v>1</v>
      </c>
      <c r="AC29" s="2"/>
      <c r="AD29" s="2"/>
    </row>
    <row r="30" spans="1:30" ht="11.25">
      <c r="A30" s="4" t="s">
        <v>23</v>
      </c>
      <c r="B30" s="4">
        <v>30000</v>
      </c>
      <c r="C30" s="4">
        <v>30000</v>
      </c>
      <c r="D30" s="4">
        <v>30000</v>
      </c>
      <c r="E30" s="4">
        <v>30000</v>
      </c>
      <c r="F30" s="5" t="s">
        <v>81</v>
      </c>
      <c r="G30" s="5">
        <f>IF(AC30=1,52,IF(AC30=2,90,IF(AC30=4,155)))</f>
        <v>52</v>
      </c>
      <c r="H30" s="5">
        <v>102</v>
      </c>
      <c r="I30" s="5">
        <f>MAX(85-G30,0)</f>
        <v>33</v>
      </c>
      <c r="J30" s="5">
        <f>MAX(G30-85,0)</f>
        <v>0</v>
      </c>
      <c r="K30" s="5"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3" t="s">
        <v>81</v>
      </c>
      <c r="W30" s="13">
        <v>0</v>
      </c>
      <c r="X30" s="13" t="str">
        <f>IF(AB30=2,"uptick (per 1)","downtick (per 1)")</f>
        <v>downtick (per 1)</v>
      </c>
      <c r="Y30" s="13" t="str">
        <f>IF(AB30=2,"uptick (per 1)","downtick (per 1)")</f>
        <v>downtick (per 1)</v>
      </c>
      <c r="Z30" s="13"/>
      <c r="AA30" s="13"/>
      <c r="AB30">
        <f ca="1" t="shared" si="0"/>
        <v>1</v>
      </c>
      <c r="AC30" s="2">
        <f>+AB29*AB30</f>
        <v>1</v>
      </c>
      <c r="AD30" s="2"/>
    </row>
    <row r="31" spans="1:30" ht="11.25">
      <c r="A31" s="4" t="s">
        <v>24</v>
      </c>
      <c r="B31" s="4">
        <v>0</v>
      </c>
      <c r="C31" s="4">
        <v>0</v>
      </c>
      <c r="D31" s="4">
        <v>0</v>
      </c>
      <c r="E31" s="4">
        <v>0</v>
      </c>
      <c r="F31" s="5" t="s">
        <v>16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" t="s">
        <v>16</v>
      </c>
      <c r="W31" s="13">
        <v>0</v>
      </c>
      <c r="X31" s="13"/>
      <c r="Y31" s="13"/>
      <c r="Z31" s="13"/>
      <c r="AA31" s="13"/>
      <c r="AB31">
        <f ca="1" t="shared" si="0"/>
        <v>2</v>
      </c>
      <c r="AC31" s="2"/>
      <c r="AD31" s="2"/>
    </row>
    <row r="32" spans="1:30" ht="11.25">
      <c r="A32" s="4" t="s">
        <v>25</v>
      </c>
      <c r="B32" s="4">
        <v>100000</v>
      </c>
      <c r="C32" s="4">
        <v>100000</v>
      </c>
      <c r="D32" s="4">
        <v>100000</v>
      </c>
      <c r="E32" s="4">
        <v>100000</v>
      </c>
      <c r="F32" s="5" t="s">
        <v>81</v>
      </c>
      <c r="G32" s="5">
        <f>IF(AC32=1,52,IF(AC32=2,90,IF(AC32=4,155)))</f>
        <v>90</v>
      </c>
      <c r="H32" s="5">
        <v>102</v>
      </c>
      <c r="I32" s="5">
        <f>MAX(85-G32,0)</f>
        <v>0</v>
      </c>
      <c r="J32" s="5">
        <f>MAX(G32-85,0)</f>
        <v>5</v>
      </c>
      <c r="K32" s="5">
        <v>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3" t="s">
        <v>81</v>
      </c>
      <c r="W32" s="13">
        <v>0</v>
      </c>
      <c r="X32" s="13" t="str">
        <f>IF(AB32=2,"uptick (per 1)","downtick (per 1)")</f>
        <v>downtick (per 1)</v>
      </c>
      <c r="Y32" s="13" t="str">
        <f>IF(AB32=2,"uptick (per 1)","downtick (per 1)")</f>
        <v>downtick (per 1)</v>
      </c>
      <c r="Z32" s="13"/>
      <c r="AA32" s="13"/>
      <c r="AB32">
        <f ca="1" t="shared" si="0"/>
        <v>1</v>
      </c>
      <c r="AC32" s="2">
        <f>+AB31*AB32</f>
        <v>2</v>
      </c>
      <c r="AD32" s="2"/>
    </row>
    <row r="33" spans="1:30" ht="11.25">
      <c r="A33" s="4" t="s">
        <v>26</v>
      </c>
      <c r="B33" s="4">
        <v>10</v>
      </c>
      <c r="C33" s="4">
        <v>10</v>
      </c>
      <c r="D33" s="4">
        <v>10</v>
      </c>
      <c r="E33" s="4">
        <v>10</v>
      </c>
      <c r="F33" s="5" t="s">
        <v>17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3" t="s">
        <v>17</v>
      </c>
      <c r="W33" s="13">
        <v>0</v>
      </c>
      <c r="X33" s="13"/>
      <c r="Y33" s="13"/>
      <c r="Z33" s="13"/>
      <c r="AA33" s="13"/>
      <c r="AB33">
        <f ca="1" t="shared" si="0"/>
        <v>1</v>
      </c>
      <c r="AC33" s="2"/>
      <c r="AD33" s="2"/>
    </row>
    <row r="34" spans="1:30" ht="11.25">
      <c r="A34" s="4" t="s">
        <v>27</v>
      </c>
      <c r="B34" s="4">
        <v>2.8571428571428568</v>
      </c>
      <c r="C34" s="4">
        <v>2.8571428571428568</v>
      </c>
      <c r="D34" s="4">
        <v>2.8571428571428568</v>
      </c>
      <c r="E34" s="4">
        <v>2.8571428571428568</v>
      </c>
      <c r="F34" s="5" t="s">
        <v>81</v>
      </c>
      <c r="G34" s="5">
        <f>IF(AC34=1,52,IF(AC34=2,90,IF(AC34=4,155)))</f>
        <v>52</v>
      </c>
      <c r="H34" s="5">
        <v>102</v>
      </c>
      <c r="I34" s="5">
        <f>MAX(85-G34,0)</f>
        <v>33</v>
      </c>
      <c r="J34" s="5">
        <f>MAX(G34-85,0)</f>
        <v>0</v>
      </c>
      <c r="K34" s="5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3" t="s">
        <v>81</v>
      </c>
      <c r="W34" s="13">
        <v>0</v>
      </c>
      <c r="X34" s="13" t="str">
        <f>IF(AB34=2,"uptick (per 1)","downtick (per 1)")</f>
        <v>downtick (per 1)</v>
      </c>
      <c r="Y34" s="13" t="str">
        <f>IF(AB34=2,"uptick (per 1)","downtick (per 1)")</f>
        <v>downtick (per 1)</v>
      </c>
      <c r="Z34" s="13"/>
      <c r="AA34" s="13"/>
      <c r="AB34">
        <f ca="1" t="shared" si="0"/>
        <v>1</v>
      </c>
      <c r="AC34" s="2">
        <f>+AB33*AB34</f>
        <v>1</v>
      </c>
      <c r="AD34" s="2"/>
    </row>
    <row r="35" spans="1:30" ht="11.25">
      <c r="A35" s="4" t="s">
        <v>28</v>
      </c>
      <c r="B35" s="23">
        <f>5/70000</f>
        <v>7.142857142857143E-05</v>
      </c>
      <c r="C35" s="23">
        <f>5/70000</f>
        <v>7.142857142857143E-05</v>
      </c>
      <c r="D35" s="23">
        <f>5/70000</f>
        <v>7.142857142857143E-05</v>
      </c>
      <c r="E35" s="23">
        <f>5/70000</f>
        <v>7.142857142857143E-05</v>
      </c>
      <c r="F35" s="5" t="s">
        <v>37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3" t="s">
        <v>37</v>
      </c>
      <c r="W35" s="13">
        <v>0</v>
      </c>
      <c r="X35" s="13"/>
      <c r="Y35" s="13"/>
      <c r="Z35" s="13"/>
      <c r="AA35" s="13"/>
      <c r="AB35">
        <f ca="1" t="shared" si="0"/>
        <v>2</v>
      </c>
      <c r="AC35" s="2"/>
      <c r="AD35" s="2"/>
    </row>
    <row r="36" spans="1:30" ht="11.25">
      <c r="A36" s="4" t="s">
        <v>29</v>
      </c>
      <c r="B36" s="4">
        <v>0</v>
      </c>
      <c r="C36" s="4">
        <v>0</v>
      </c>
      <c r="D36" s="4">
        <v>0</v>
      </c>
      <c r="E36" s="4">
        <v>0</v>
      </c>
      <c r="F36" s="5" t="s">
        <v>81</v>
      </c>
      <c r="G36" s="5">
        <f>IF(AC36=1,52,IF(AC36=2,90,IF(AC36=4,155)))</f>
        <v>155</v>
      </c>
      <c r="H36" s="5">
        <v>102</v>
      </c>
      <c r="I36" s="5">
        <f>MAX(85-G36,0)</f>
        <v>0</v>
      </c>
      <c r="J36" s="5">
        <f>MAX(G36-85,0)</f>
        <v>70</v>
      </c>
      <c r="K36" s="5">
        <v>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3" t="s">
        <v>81</v>
      </c>
      <c r="W36" s="13">
        <v>0</v>
      </c>
      <c r="X36" s="13" t="str">
        <f>IF(AB36=2,"uptick (per 1)","downtick (per 1)")</f>
        <v>uptick (per 1)</v>
      </c>
      <c r="Y36" s="13" t="str">
        <f>IF(AB36=2,"uptick (per 1)","downtick (per 1)")</f>
        <v>uptick (per 1)</v>
      </c>
      <c r="Z36" s="13"/>
      <c r="AA36" s="13"/>
      <c r="AB36">
        <f ca="1" t="shared" si="0"/>
        <v>2</v>
      </c>
      <c r="AC36" s="2">
        <f>+AB35*AB36</f>
        <v>4</v>
      </c>
      <c r="AD36" s="2"/>
    </row>
    <row r="37" spans="1:30" ht="11.25">
      <c r="A37" s="4" t="s">
        <v>30</v>
      </c>
      <c r="B37" s="4">
        <v>0</v>
      </c>
      <c r="C37" s="4">
        <v>0</v>
      </c>
      <c r="D37" s="4">
        <v>0</v>
      </c>
      <c r="E37" s="4"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1.25">
      <c r="A38" s="4" t="s">
        <v>31</v>
      </c>
      <c r="B38" s="4">
        <v>0</v>
      </c>
      <c r="C38" s="4">
        <v>0</v>
      </c>
      <c r="D38" s="4">
        <v>0</v>
      </c>
      <c r="E38" s="4"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1.25">
      <c r="A39" s="4" t="s">
        <v>32</v>
      </c>
      <c r="B39" s="4">
        <v>0</v>
      </c>
      <c r="C39" s="4">
        <v>0</v>
      </c>
      <c r="D39" s="4">
        <v>0</v>
      </c>
      <c r="E39" s="4"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1.25">
      <c r="A40" s="4" t="s">
        <v>33</v>
      </c>
      <c r="B40" s="4">
        <v>0</v>
      </c>
      <c r="C40" s="4">
        <v>0</v>
      </c>
      <c r="D40" s="4">
        <v>0</v>
      </c>
      <c r="E40" s="4"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28" ht="11.25">
      <c r="A41" s="4" t="s">
        <v>34</v>
      </c>
      <c r="B41" s="4">
        <v>0</v>
      </c>
      <c r="C41" s="4">
        <v>0</v>
      </c>
      <c r="D41" s="4">
        <v>0</v>
      </c>
      <c r="E41" s="4"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/>
  <dimension ref="A1:AF51"/>
  <sheetViews>
    <sheetView workbookViewId="0" topLeftCell="A1">
      <selection activeCell="B10" sqref="B10"/>
    </sheetView>
  </sheetViews>
  <sheetFormatPr defaultColWidth="9.33203125" defaultRowHeight="11.25"/>
  <cols>
    <col min="1" max="1" width="29.5" style="0" customWidth="1"/>
  </cols>
  <sheetData>
    <row r="1" spans="1:30" ht="11.25">
      <c r="A1" s="6" t="s">
        <v>1</v>
      </c>
      <c r="B1" s="6">
        <v>6</v>
      </c>
      <c r="C1" s="3" t="s">
        <v>35</v>
      </c>
      <c r="D1" s="3" t="s">
        <v>59</v>
      </c>
      <c r="E1" s="3" t="s">
        <v>50</v>
      </c>
      <c r="F1" s="3" t="s">
        <v>107</v>
      </c>
      <c r="G1" s="3" t="s">
        <v>108</v>
      </c>
      <c r="H1" s="3" t="s">
        <v>109</v>
      </c>
      <c r="I1" s="3" t="s">
        <v>110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56.25">
      <c r="A2" s="6" t="s">
        <v>0</v>
      </c>
      <c r="B2" s="6">
        <v>8</v>
      </c>
      <c r="C2" s="3" t="s">
        <v>49</v>
      </c>
      <c r="D2" s="3" t="s">
        <v>59</v>
      </c>
      <c r="E2" s="3" t="s">
        <v>50</v>
      </c>
      <c r="F2" s="8" t="s">
        <v>111</v>
      </c>
      <c r="G2" s="8" t="s">
        <v>112</v>
      </c>
      <c r="H2" s="8" t="s">
        <v>113</v>
      </c>
      <c r="I2" s="8" t="s">
        <v>114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1.25">
      <c r="A3" s="6" t="s">
        <v>2</v>
      </c>
      <c r="B3" s="6">
        <v>3</v>
      </c>
      <c r="C3" s="3" t="s">
        <v>36</v>
      </c>
      <c r="D3" s="3" t="s">
        <v>84</v>
      </c>
      <c r="E3" s="3" t="s">
        <v>9</v>
      </c>
      <c r="F3" s="3" t="s">
        <v>9</v>
      </c>
      <c r="G3" s="3" t="s">
        <v>9</v>
      </c>
      <c r="H3" s="3" t="s">
        <v>9</v>
      </c>
      <c r="I3" s="3" t="s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1.25">
      <c r="A4" s="6" t="s">
        <v>3</v>
      </c>
      <c r="B4" s="6">
        <v>240</v>
      </c>
      <c r="C4" s="3" t="s">
        <v>43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1.25">
      <c r="A5" s="6" t="s">
        <v>4</v>
      </c>
      <c r="B5" s="6">
        <v>60</v>
      </c>
      <c r="C5" s="3" t="s">
        <v>44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1.25">
      <c r="A6" s="6" t="s">
        <v>5</v>
      </c>
      <c r="B6" s="6">
        <v>4</v>
      </c>
      <c r="C6" s="3" t="s">
        <v>47</v>
      </c>
      <c r="D6" s="3" t="s">
        <v>46</v>
      </c>
      <c r="E6" s="3" t="s">
        <v>46</v>
      </c>
      <c r="F6" s="3" t="s">
        <v>46</v>
      </c>
      <c r="G6" s="3" t="s">
        <v>46</v>
      </c>
      <c r="H6" s="3" t="s">
        <v>46</v>
      </c>
      <c r="I6" s="3" t="s">
        <v>46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1.25">
      <c r="A7" s="6" t="s">
        <v>6</v>
      </c>
      <c r="B7" s="6">
        <v>10</v>
      </c>
      <c r="C7" s="3" t="s">
        <v>45</v>
      </c>
      <c r="D7" s="3" t="s">
        <v>38</v>
      </c>
      <c r="E7" s="3" t="s">
        <v>38</v>
      </c>
      <c r="F7" s="3" t="s">
        <v>38</v>
      </c>
      <c r="G7" s="3" t="s">
        <v>38</v>
      </c>
      <c r="H7" s="3" t="s">
        <v>38</v>
      </c>
      <c r="I7" s="3" t="s">
        <v>38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1.25">
      <c r="A8" s="6" t="s">
        <v>7</v>
      </c>
      <c r="B8" s="6">
        <v>5</v>
      </c>
      <c r="C8" s="3" t="s">
        <v>77</v>
      </c>
      <c r="D8" s="3" t="s">
        <v>46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1.25">
      <c r="A9" s="6" t="s">
        <v>48</v>
      </c>
      <c r="B9" s="14" t="s">
        <v>90</v>
      </c>
      <c r="C9" s="3"/>
      <c r="D9" s="3"/>
      <c r="E9" s="3"/>
      <c r="F9" s="3"/>
      <c r="G9" s="3"/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1.25">
      <c r="A10" s="6" t="s">
        <v>80</v>
      </c>
      <c r="B10" s="6"/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1.25">
      <c r="A11" s="6" t="s">
        <v>89</v>
      </c>
      <c r="B11" s="6">
        <v>4</v>
      </c>
      <c r="C11" s="3"/>
      <c r="D11" s="3"/>
      <c r="E11" s="3"/>
      <c r="F11" s="3"/>
      <c r="G11" s="3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1.25">
      <c r="A12" s="6" t="s">
        <v>83</v>
      </c>
      <c r="B12" s="6">
        <v>44</v>
      </c>
      <c r="C12" s="3"/>
      <c r="D12" s="3"/>
      <c r="E12" s="3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1.25">
      <c r="A13" s="6"/>
      <c r="B13" s="6"/>
      <c r="C13" s="3"/>
      <c r="D13" s="3"/>
      <c r="E13" s="3"/>
      <c r="F13" s="3"/>
      <c r="G13" s="3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1.25">
      <c r="A14" s="6"/>
      <c r="B14" s="6"/>
      <c r="C14" s="3"/>
      <c r="D14" s="3"/>
      <c r="E14" s="3"/>
      <c r="F14" s="3"/>
      <c r="G14" s="3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1.25">
      <c r="A15" s="6"/>
      <c r="B15" s="6"/>
      <c r="C15" s="3"/>
      <c r="D15" s="3"/>
      <c r="E15" s="3"/>
      <c r="F15" s="3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1.25">
      <c r="A16" s="6"/>
      <c r="B16" s="6"/>
      <c r="C16" s="3"/>
      <c r="D16" s="3"/>
      <c r="E16" s="3"/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1.25">
      <c r="A17" s="6" t="s">
        <v>98</v>
      </c>
      <c r="B17" s="6" t="s">
        <v>90</v>
      </c>
      <c r="C17" s="3"/>
      <c r="D17" s="3"/>
      <c r="E17" s="3"/>
      <c r="F17" s="3"/>
      <c r="G17" s="3"/>
      <c r="H17" s="3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1.25">
      <c r="A18" s="6"/>
      <c r="B18" s="6"/>
      <c r="C18" s="3"/>
      <c r="D18" s="3"/>
      <c r="E18" s="3"/>
      <c r="F18" s="3"/>
      <c r="G18" s="3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1.25">
      <c r="A19" s="6"/>
      <c r="B19" s="6"/>
      <c r="C19" s="3"/>
      <c r="D19" s="3"/>
      <c r="E19" s="3"/>
      <c r="F19" s="3"/>
      <c r="G19" s="3"/>
      <c r="H19" s="3"/>
      <c r="I19" s="3"/>
      <c r="J19" s="2"/>
      <c r="K19" s="2"/>
      <c r="L19" s="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2" ht="11.25">
      <c r="A20" s="4" t="s">
        <v>52</v>
      </c>
      <c r="B20" s="4" t="s">
        <v>10</v>
      </c>
      <c r="C20" s="4" t="s">
        <v>11</v>
      </c>
      <c r="D20" s="4" t="s">
        <v>93</v>
      </c>
      <c r="E20" s="4" t="s">
        <v>94</v>
      </c>
      <c r="F20" s="5" t="s">
        <v>54</v>
      </c>
      <c r="G20" s="5" t="s">
        <v>59</v>
      </c>
      <c r="H20" s="5" t="s">
        <v>50</v>
      </c>
      <c r="I20" s="5" t="s">
        <v>107</v>
      </c>
      <c r="J20" s="5" t="s">
        <v>108</v>
      </c>
      <c r="K20" s="5" t="s">
        <v>109</v>
      </c>
      <c r="L20" s="5" t="s">
        <v>110</v>
      </c>
      <c r="M20" s="5" t="s">
        <v>51</v>
      </c>
      <c r="N20" s="11" t="s">
        <v>62</v>
      </c>
      <c r="O20" s="11" t="s">
        <v>76</v>
      </c>
      <c r="P20" s="11" t="s">
        <v>63</v>
      </c>
      <c r="Q20" s="11" t="s">
        <v>64</v>
      </c>
      <c r="R20" s="11" t="s">
        <v>65</v>
      </c>
      <c r="S20" s="11" t="s">
        <v>66</v>
      </c>
      <c r="T20" s="11" t="s">
        <v>67</v>
      </c>
      <c r="U20" s="11" t="s">
        <v>68</v>
      </c>
      <c r="V20" s="11" t="s">
        <v>69</v>
      </c>
      <c r="W20" s="11" t="s">
        <v>70</v>
      </c>
      <c r="X20" s="13" t="s">
        <v>77</v>
      </c>
      <c r="Y20" s="13" t="s">
        <v>76</v>
      </c>
      <c r="Z20" s="13" t="s">
        <v>78</v>
      </c>
      <c r="AA20" s="13" t="s">
        <v>79</v>
      </c>
      <c r="AB20" s="13"/>
      <c r="AC20" s="13"/>
      <c r="AD20" s="1" t="s">
        <v>95</v>
      </c>
      <c r="AE20" s="2"/>
      <c r="AF20" s="2"/>
    </row>
    <row r="21" spans="1:32" ht="11.25">
      <c r="A21" s="4" t="s">
        <v>8</v>
      </c>
      <c r="B21" s="4">
        <v>20844</v>
      </c>
      <c r="C21" s="4">
        <v>29125</v>
      </c>
      <c r="D21" s="4">
        <v>42638</v>
      </c>
      <c r="E21" s="4">
        <v>10300</v>
      </c>
      <c r="F21" s="5" t="s">
        <v>18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3" t="s">
        <v>18</v>
      </c>
      <c r="Y21" s="13">
        <v>0</v>
      </c>
      <c r="Z21" s="13"/>
      <c r="AA21" s="13"/>
      <c r="AB21" s="13"/>
      <c r="AC21" s="13"/>
      <c r="AD21">
        <f ca="1">INT(1+RAND()*2)</f>
        <v>1</v>
      </c>
      <c r="AE21" s="2"/>
      <c r="AF21" s="2"/>
    </row>
    <row r="22" spans="1:32" ht="11.25">
      <c r="A22" s="4" t="s">
        <v>19</v>
      </c>
      <c r="B22" s="4">
        <v>-50</v>
      </c>
      <c r="C22" s="4">
        <v>200</v>
      </c>
      <c r="D22" s="4">
        <v>-100</v>
      </c>
      <c r="E22" s="4">
        <v>0</v>
      </c>
      <c r="F22" s="5" t="s">
        <v>81</v>
      </c>
      <c r="G22" s="5">
        <v>0</v>
      </c>
      <c r="H22" s="5">
        <v>0</v>
      </c>
      <c r="I22" s="5">
        <v>0</v>
      </c>
      <c r="J22" s="5">
        <f>MAX(G22-85,0)</f>
        <v>0</v>
      </c>
      <c r="K22" s="5">
        <v>0</v>
      </c>
      <c r="L22" s="5">
        <v>0</v>
      </c>
      <c r="M22" s="5">
        <v>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3" t="s">
        <v>81</v>
      </c>
      <c r="Y22" s="13">
        <v>0</v>
      </c>
      <c r="Z22" s="13" t="str">
        <f>IF(AD21=2,"uptick (Per 1)","downtick (Per 1)")</f>
        <v>downtick (Per 1)</v>
      </c>
      <c r="AA22" s="13" t="str">
        <f>IF(AD21=2,"uptick (Per 1)","downtick (Per 1)")</f>
        <v>downtick (Per 1)</v>
      </c>
      <c r="AB22" s="13"/>
      <c r="AC22" s="13"/>
      <c r="AD22">
        <f aca="true" ca="1" t="shared" si="0" ref="AD22:AD44">INT(1+RAND()*2)</f>
        <v>2</v>
      </c>
      <c r="AE22" s="2"/>
      <c r="AF22" s="2"/>
    </row>
    <row r="23" spans="1:32" ht="11.25">
      <c r="A23" s="4" t="s">
        <v>20</v>
      </c>
      <c r="B23" s="4">
        <v>340</v>
      </c>
      <c r="C23" s="4">
        <v>100</v>
      </c>
      <c r="D23" s="4">
        <v>180</v>
      </c>
      <c r="E23" s="4">
        <v>0</v>
      </c>
      <c r="F23" s="5" t="s">
        <v>82</v>
      </c>
      <c r="G23" s="5">
        <f>IF(AE23=1,142,IF(AE23=2,223,IF(AE23=4,351,IF(AE23=8,552))))</f>
        <v>223</v>
      </c>
      <c r="H23" s="5">
        <v>100</v>
      </c>
      <c r="I23" s="5">
        <f>MAX(180-G23,0)</f>
        <v>0</v>
      </c>
      <c r="J23" s="5">
        <f>MAX(G23-180,0)</f>
        <v>43</v>
      </c>
      <c r="K23" s="5">
        <f>MAX(380-G23,0)</f>
        <v>157</v>
      </c>
      <c r="L23" s="5">
        <f>MAX(G23-380,0)</f>
        <v>0</v>
      </c>
      <c r="M23" s="5">
        <v>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3" t="s">
        <v>82</v>
      </c>
      <c r="Y23" s="13">
        <v>0</v>
      </c>
      <c r="Z23" s="13" t="str">
        <f>IF(AD22=2,"uptick (per 2)","downtick (per 1)")</f>
        <v>uptick (per 2)</v>
      </c>
      <c r="AA23" s="13" t="str">
        <f>IF(AD22=2,"uptick (Per 2)","downtick (Per 2)")</f>
        <v>uptick (Per 2)</v>
      </c>
      <c r="AB23" s="13"/>
      <c r="AC23" s="13"/>
      <c r="AD23">
        <f ca="1" t="shared" si="0"/>
        <v>1</v>
      </c>
      <c r="AE23" s="2">
        <f>+AD21*AD22*AD23</f>
        <v>2</v>
      </c>
      <c r="AF23" s="2"/>
    </row>
    <row r="24" spans="1:32" ht="11.25">
      <c r="A24" s="4" t="s">
        <v>39</v>
      </c>
      <c r="B24" s="4">
        <v>500</v>
      </c>
      <c r="C24" s="4">
        <v>-500</v>
      </c>
      <c r="D24" s="4">
        <v>-400</v>
      </c>
      <c r="E24" s="4">
        <v>400</v>
      </c>
      <c r="F24" s="5" t="s">
        <v>12</v>
      </c>
      <c r="G24" s="5">
        <v>0</v>
      </c>
      <c r="H24" s="5">
        <v>0</v>
      </c>
      <c r="I24" s="5">
        <v>0</v>
      </c>
      <c r="J24" s="5">
        <v>0</v>
      </c>
      <c r="K24" s="5"/>
      <c r="L24" s="5"/>
      <c r="M24" s="5">
        <v>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3" t="s">
        <v>12</v>
      </c>
      <c r="Y24" s="13">
        <v>0</v>
      </c>
      <c r="Z24" s="13"/>
      <c r="AA24" s="13"/>
      <c r="AB24" s="13"/>
      <c r="AC24" s="13"/>
      <c r="AD24">
        <f ca="1" t="shared" si="0"/>
        <v>1</v>
      </c>
      <c r="AE24" s="2"/>
      <c r="AF24" s="2"/>
    </row>
    <row r="25" spans="1:32" ht="11.25">
      <c r="A25" s="4" t="s">
        <v>40</v>
      </c>
      <c r="B25" s="4">
        <v>500</v>
      </c>
      <c r="C25" s="4">
        <v>-500</v>
      </c>
      <c r="D25" s="4">
        <v>1000</v>
      </c>
      <c r="E25" s="4">
        <v>-1000</v>
      </c>
      <c r="F25" s="5" t="s">
        <v>81</v>
      </c>
      <c r="G25" s="5">
        <v>0</v>
      </c>
      <c r="H25" s="5">
        <v>0</v>
      </c>
      <c r="I25" s="5">
        <v>0</v>
      </c>
      <c r="J25" s="5">
        <f>MAX(G25-85,0)</f>
        <v>0</v>
      </c>
      <c r="K25" s="5">
        <v>0</v>
      </c>
      <c r="L25" s="5">
        <v>0</v>
      </c>
      <c r="M25" s="5"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3" t="s">
        <v>81</v>
      </c>
      <c r="Y25" s="13">
        <v>0</v>
      </c>
      <c r="Z25" s="13" t="str">
        <f>IF(AD24=2,"uptick (Per 1)","downtick (Per 1)")</f>
        <v>downtick (Per 1)</v>
      </c>
      <c r="AA25" s="13" t="str">
        <f>IF(AD24=2,"uptick (Per 1)","downtick (Per 1)")</f>
        <v>downtick (Per 1)</v>
      </c>
      <c r="AB25" s="13"/>
      <c r="AC25" s="13"/>
      <c r="AD25">
        <f ca="1" t="shared" si="0"/>
        <v>1</v>
      </c>
      <c r="AE25" s="2"/>
      <c r="AF25" s="2"/>
    </row>
    <row r="26" spans="1:32" ht="11.25">
      <c r="A26" s="4" t="s">
        <v>55</v>
      </c>
      <c r="B26" s="4">
        <v>-500</v>
      </c>
      <c r="C26" s="4">
        <v>500</v>
      </c>
      <c r="D26" s="4">
        <v>500</v>
      </c>
      <c r="E26" s="4">
        <v>-500</v>
      </c>
      <c r="F26" s="5" t="s">
        <v>82</v>
      </c>
      <c r="G26" s="5">
        <f>IF(AE26=1,142,IF(AE26=2,223,IF(AE26=4,351,IF(AE26=8,552))))</f>
        <v>142</v>
      </c>
      <c r="H26" s="5">
        <v>100</v>
      </c>
      <c r="I26" s="5">
        <f>MAX(180-G26,0)</f>
        <v>38</v>
      </c>
      <c r="J26" s="5">
        <f>MAX(G26-180,0)</f>
        <v>0</v>
      </c>
      <c r="K26" s="5">
        <f>MAX(380-G26,0)</f>
        <v>238</v>
      </c>
      <c r="L26" s="5">
        <f>MAX(G26-380,0)</f>
        <v>0</v>
      </c>
      <c r="M26" s="5"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3" t="s">
        <v>82</v>
      </c>
      <c r="Y26" s="13">
        <v>0</v>
      </c>
      <c r="Z26" s="13" t="str">
        <f>IF(AD25=2,"uptick (per 2)","downtick (per 1)")</f>
        <v>downtick (per 1)</v>
      </c>
      <c r="AA26" s="13" t="str">
        <f>IF(AD25=2,"uptick (Per 2)","downtick (Per 2)")</f>
        <v>downtick (Per 2)</v>
      </c>
      <c r="AB26" s="13"/>
      <c r="AC26" s="13"/>
      <c r="AD26">
        <f ca="1" t="shared" si="0"/>
        <v>1</v>
      </c>
      <c r="AE26" s="2">
        <f>+AD24*AD25*AD26</f>
        <v>1</v>
      </c>
      <c r="AF26" s="2"/>
    </row>
    <row r="27" spans="1:32" ht="11.25">
      <c r="A27" s="4" t="s">
        <v>56</v>
      </c>
      <c r="B27" s="4">
        <v>-500</v>
      </c>
      <c r="C27" s="4">
        <v>500</v>
      </c>
      <c r="D27" s="4">
        <v>500</v>
      </c>
      <c r="E27" s="4">
        <v>-500</v>
      </c>
      <c r="F27" s="5" t="s">
        <v>13</v>
      </c>
      <c r="G27" s="5">
        <v>0</v>
      </c>
      <c r="H27" s="5">
        <v>0</v>
      </c>
      <c r="I27" s="5">
        <v>0</v>
      </c>
      <c r="J27" s="5">
        <v>0</v>
      </c>
      <c r="K27" s="5"/>
      <c r="L27" s="5"/>
      <c r="M27" s="5">
        <v>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3" t="s">
        <v>13</v>
      </c>
      <c r="Y27" s="13">
        <v>0</v>
      </c>
      <c r="Z27" s="13"/>
      <c r="AA27" s="13"/>
      <c r="AB27" s="13"/>
      <c r="AC27" s="13"/>
      <c r="AD27">
        <f ca="1" t="shared" si="0"/>
        <v>1</v>
      </c>
      <c r="AE27" s="2"/>
      <c r="AF27" s="2"/>
    </row>
    <row r="28" spans="1:32" ht="11.25">
      <c r="A28" s="4" t="s">
        <v>21</v>
      </c>
      <c r="B28" s="4">
        <v>0</v>
      </c>
      <c r="C28" s="4">
        <v>0</v>
      </c>
      <c r="D28" s="4">
        <v>0</v>
      </c>
      <c r="E28" s="4">
        <v>0</v>
      </c>
      <c r="F28" s="5" t="s">
        <v>81</v>
      </c>
      <c r="G28" s="5">
        <v>0</v>
      </c>
      <c r="H28" s="5">
        <v>0</v>
      </c>
      <c r="I28" s="5">
        <v>0</v>
      </c>
      <c r="J28" s="5">
        <f>MAX(G28-85,0)</f>
        <v>0</v>
      </c>
      <c r="K28" s="5">
        <v>0</v>
      </c>
      <c r="L28" s="5">
        <v>0</v>
      </c>
      <c r="M28" s="5">
        <v>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3" t="s">
        <v>81</v>
      </c>
      <c r="Y28" s="13">
        <v>0</v>
      </c>
      <c r="Z28" s="13" t="str">
        <f>IF(AD27=2,"uptick (Per 1)","downtick (Per 1)")</f>
        <v>downtick (Per 1)</v>
      </c>
      <c r="AA28" s="13" t="str">
        <f>IF(AD27=2,"uptick (Per 1)","downtick (Per 1)")</f>
        <v>downtick (Per 1)</v>
      </c>
      <c r="AB28" s="13"/>
      <c r="AC28" s="13"/>
      <c r="AD28">
        <f ca="1" t="shared" si="0"/>
        <v>2</v>
      </c>
      <c r="AE28" s="2"/>
      <c r="AF28" s="2"/>
    </row>
    <row r="29" spans="1:32" ht="11.25">
      <c r="A29" s="4" t="s">
        <v>22</v>
      </c>
      <c r="B29" s="4">
        <v>0</v>
      </c>
      <c r="C29" s="4">
        <v>0</v>
      </c>
      <c r="D29" s="4">
        <v>0</v>
      </c>
      <c r="E29" s="4">
        <v>0</v>
      </c>
      <c r="F29" s="5" t="s">
        <v>82</v>
      </c>
      <c r="G29" s="5">
        <f>IF(AE29=1,142,IF(AE29=2,223,IF(AE29=4,351,IF(AE29=8,552))))</f>
        <v>351</v>
      </c>
      <c r="H29" s="5">
        <v>100</v>
      </c>
      <c r="I29" s="5">
        <f>MAX(180-G29,0)</f>
        <v>0</v>
      </c>
      <c r="J29" s="5">
        <f>MAX(G29-180,0)</f>
        <v>171</v>
      </c>
      <c r="K29" s="5">
        <f>MAX(380-G29,0)</f>
        <v>29</v>
      </c>
      <c r="L29" s="5">
        <f>MAX(G29-380,0)</f>
        <v>0</v>
      </c>
      <c r="M29" s="5">
        <v>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3" t="s">
        <v>82</v>
      </c>
      <c r="Y29" s="13">
        <v>0</v>
      </c>
      <c r="Z29" s="13" t="str">
        <f>IF(AD28=2,"uptick (per 2)","downtick (per 1)")</f>
        <v>uptick (per 2)</v>
      </c>
      <c r="AA29" s="13" t="str">
        <f>IF(AD28=2,"uptick (Per 2)","downtick (Per 2)")</f>
        <v>uptick (Per 2)</v>
      </c>
      <c r="AB29" s="13"/>
      <c r="AC29" s="13"/>
      <c r="AD29">
        <f ca="1">INT(1+RAND()*2)</f>
        <v>2</v>
      </c>
      <c r="AE29" s="2">
        <f>+AD27*AD28*AD29</f>
        <v>4</v>
      </c>
      <c r="AF29" s="2"/>
    </row>
    <row r="30" spans="1:32" ht="11.25">
      <c r="A30" s="4" t="s">
        <v>41</v>
      </c>
      <c r="B30" s="4">
        <v>0</v>
      </c>
      <c r="C30" s="4">
        <v>0</v>
      </c>
      <c r="D30" s="4">
        <v>0</v>
      </c>
      <c r="E30" s="4">
        <v>0</v>
      </c>
      <c r="F30" s="5" t="s">
        <v>14</v>
      </c>
      <c r="G30" s="5">
        <v>0</v>
      </c>
      <c r="H30" s="5">
        <v>0</v>
      </c>
      <c r="I30" s="5">
        <v>0</v>
      </c>
      <c r="J30" s="5">
        <v>0</v>
      </c>
      <c r="K30" s="5"/>
      <c r="L30" s="5"/>
      <c r="M30" s="5"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3" t="s">
        <v>14</v>
      </c>
      <c r="Y30" s="13">
        <v>0</v>
      </c>
      <c r="Z30" s="13"/>
      <c r="AA30" s="13"/>
      <c r="AB30" s="13"/>
      <c r="AC30" s="13"/>
      <c r="AD30">
        <f ca="1" t="shared" si="0"/>
        <v>1</v>
      </c>
      <c r="AE30" s="2"/>
      <c r="AF30" s="2"/>
    </row>
    <row r="31" spans="1:32" ht="11.25">
      <c r="A31" s="4" t="s">
        <v>42</v>
      </c>
      <c r="B31" s="4">
        <v>0</v>
      </c>
      <c r="C31" s="4">
        <v>0</v>
      </c>
      <c r="D31" s="4">
        <v>0</v>
      </c>
      <c r="E31" s="4">
        <v>0</v>
      </c>
      <c r="F31" s="5" t="s">
        <v>81</v>
      </c>
      <c r="G31" s="5">
        <v>0</v>
      </c>
      <c r="H31" s="5">
        <v>0</v>
      </c>
      <c r="I31" s="5">
        <v>0</v>
      </c>
      <c r="J31" s="5">
        <f>MAX(G31-85,0)</f>
        <v>0</v>
      </c>
      <c r="K31" s="5">
        <v>0</v>
      </c>
      <c r="L31" s="5">
        <v>0</v>
      </c>
      <c r="M31" s="5">
        <v>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3" t="s">
        <v>81</v>
      </c>
      <c r="Y31" s="13">
        <v>0</v>
      </c>
      <c r="Z31" s="13" t="str">
        <f>IF(AD30=2,"uptick (Per 1)","downtick (Per 1)")</f>
        <v>downtick (Per 1)</v>
      </c>
      <c r="AA31" s="13" t="str">
        <f>IF(AD30=2,"uptick (Per 1)","downtick (Per 1)")</f>
        <v>downtick (Per 1)</v>
      </c>
      <c r="AB31" s="13"/>
      <c r="AC31" s="13"/>
      <c r="AD31">
        <f ca="1" t="shared" si="0"/>
        <v>1</v>
      </c>
      <c r="AE31" s="2"/>
      <c r="AF31" s="2"/>
    </row>
    <row r="32" spans="1:32" ht="11.25">
      <c r="A32" s="4" t="s">
        <v>57</v>
      </c>
      <c r="B32" s="4">
        <v>0</v>
      </c>
      <c r="C32" s="4">
        <v>0</v>
      </c>
      <c r="D32" s="4">
        <v>0</v>
      </c>
      <c r="E32" s="4">
        <v>0</v>
      </c>
      <c r="F32" s="5" t="s">
        <v>82</v>
      </c>
      <c r="G32" s="5">
        <f>IF(AE32=1,142,IF(AE32=2,223,IF(AE32=4,351,IF(AE32=8,552))))</f>
        <v>223</v>
      </c>
      <c r="H32" s="5">
        <v>100</v>
      </c>
      <c r="I32" s="5">
        <f>MAX(180-G32,0)</f>
        <v>0</v>
      </c>
      <c r="J32" s="5">
        <f>MAX(G32-180,0)</f>
        <v>43</v>
      </c>
      <c r="K32" s="5">
        <f>MAX(380-G32,0)</f>
        <v>157</v>
      </c>
      <c r="L32" s="5">
        <f>MAX(G32-380,0)</f>
        <v>0</v>
      </c>
      <c r="M32" s="5">
        <v>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3" t="s">
        <v>82</v>
      </c>
      <c r="Y32" s="13">
        <v>0</v>
      </c>
      <c r="Z32" s="13" t="str">
        <f>IF(AD31=2,"uptick (per 2)","downtick (per 1)")</f>
        <v>downtick (per 1)</v>
      </c>
      <c r="AA32" s="13" t="str">
        <f>IF(AD31=2,"uptick (Per 2)","downtick (Per 2)")</f>
        <v>downtick (Per 2)</v>
      </c>
      <c r="AB32" s="13"/>
      <c r="AC32" s="13"/>
      <c r="AD32">
        <f ca="1" t="shared" si="0"/>
        <v>2</v>
      </c>
      <c r="AE32" s="2">
        <f>+AD30*AD31*AD32</f>
        <v>2</v>
      </c>
      <c r="AF32" s="2"/>
    </row>
    <row r="33" spans="1:32" ht="11.25">
      <c r="A33" s="4" t="s">
        <v>58</v>
      </c>
      <c r="B33" s="4">
        <v>0</v>
      </c>
      <c r="C33" s="4">
        <v>0</v>
      </c>
      <c r="D33" s="4">
        <v>0</v>
      </c>
      <c r="E33" s="4">
        <v>0</v>
      </c>
      <c r="F33" s="5" t="s">
        <v>15</v>
      </c>
      <c r="G33" s="5">
        <v>0</v>
      </c>
      <c r="H33" s="5">
        <v>0</v>
      </c>
      <c r="I33" s="5">
        <v>0</v>
      </c>
      <c r="J33" s="5">
        <v>0</v>
      </c>
      <c r="K33" s="5"/>
      <c r="L33" s="5"/>
      <c r="M33" s="5">
        <v>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3" t="s">
        <v>15</v>
      </c>
      <c r="Y33" s="13">
        <v>0</v>
      </c>
      <c r="Z33" s="13"/>
      <c r="AA33" s="13"/>
      <c r="AB33" s="13"/>
      <c r="AC33" s="13"/>
      <c r="AD33">
        <f ca="1" t="shared" si="0"/>
        <v>2</v>
      </c>
      <c r="AE33" s="2"/>
      <c r="AF33" s="2"/>
    </row>
    <row r="34" spans="1:32" ht="11.25">
      <c r="A34" s="4" t="s">
        <v>23</v>
      </c>
      <c r="B34" s="4">
        <v>-100000000</v>
      </c>
      <c r="C34" s="4">
        <v>-100000000</v>
      </c>
      <c r="D34" s="4">
        <v>-100000000</v>
      </c>
      <c r="E34" s="4">
        <v>-100000000</v>
      </c>
      <c r="F34" s="5" t="s">
        <v>81</v>
      </c>
      <c r="G34" s="5">
        <v>0</v>
      </c>
      <c r="H34" s="5">
        <v>0</v>
      </c>
      <c r="I34" s="5">
        <v>0</v>
      </c>
      <c r="J34" s="5">
        <f>MAX(G34-85,0)</f>
        <v>0</v>
      </c>
      <c r="K34" s="5">
        <v>0</v>
      </c>
      <c r="L34" s="5">
        <v>0</v>
      </c>
      <c r="M34" s="5"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3" t="s">
        <v>81</v>
      </c>
      <c r="Y34" s="13">
        <v>0</v>
      </c>
      <c r="Z34" s="13" t="str">
        <f>IF(AD33=2,"uptick (Per 1)","downtick (Per 1)")</f>
        <v>uptick (Per 1)</v>
      </c>
      <c r="AA34" s="13" t="str">
        <f>IF(AD33=2,"uptick (Per 1)","downtick (Per 1)")</f>
        <v>uptick (Per 1)</v>
      </c>
      <c r="AB34" s="13"/>
      <c r="AC34" s="13"/>
      <c r="AD34">
        <f ca="1" t="shared" si="0"/>
        <v>2</v>
      </c>
      <c r="AE34" s="2"/>
      <c r="AF34" s="2"/>
    </row>
    <row r="35" spans="1:32" ht="11.25">
      <c r="A35" s="4" t="s">
        <v>24</v>
      </c>
      <c r="B35" s="4">
        <v>-100000000</v>
      </c>
      <c r="C35" s="4">
        <v>-100000000</v>
      </c>
      <c r="D35" s="4">
        <v>-100000000</v>
      </c>
      <c r="E35" s="4">
        <v>-100000000</v>
      </c>
      <c r="F35" s="5" t="s">
        <v>82</v>
      </c>
      <c r="G35" s="5">
        <f>IF(AE35=1,142,IF(AE35=2,223,IF(AE35=4,351,IF(AE35=8,552))))</f>
        <v>552</v>
      </c>
      <c r="H35" s="5">
        <v>100</v>
      </c>
      <c r="I35" s="5">
        <f>MAX(180-G35,0)</f>
        <v>0</v>
      </c>
      <c r="J35" s="5">
        <f>MAX(G35-180,0)</f>
        <v>372</v>
      </c>
      <c r="K35" s="5">
        <f>MAX(380-G35,0)</f>
        <v>0</v>
      </c>
      <c r="L35" s="5">
        <f>MAX(G35-380,0)</f>
        <v>172</v>
      </c>
      <c r="M35" s="5">
        <v>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3" t="s">
        <v>82</v>
      </c>
      <c r="Y35" s="13">
        <v>0</v>
      </c>
      <c r="Z35" s="13" t="str">
        <f>IF(AD34=2,"uptick (per 2)","downtick (per 1)")</f>
        <v>uptick (per 2)</v>
      </c>
      <c r="AA35" s="13" t="str">
        <f>IF(AD34=2,"uptick (Per 2)","downtick (Per 2)")</f>
        <v>uptick (Per 2)</v>
      </c>
      <c r="AB35" s="13"/>
      <c r="AC35" s="13"/>
      <c r="AD35">
        <f ca="1" t="shared" si="0"/>
        <v>2</v>
      </c>
      <c r="AE35" s="2">
        <f>+AD33*AD34*AD35</f>
        <v>8</v>
      </c>
      <c r="AF35" s="2"/>
    </row>
    <row r="36" spans="1:32" ht="11.25">
      <c r="A36" s="4" t="s">
        <v>25</v>
      </c>
      <c r="B36" s="4">
        <v>100000000</v>
      </c>
      <c r="C36" s="4">
        <v>100000000</v>
      </c>
      <c r="D36" s="4">
        <v>100000000</v>
      </c>
      <c r="E36" s="4">
        <v>100000000</v>
      </c>
      <c r="F36" s="5" t="s">
        <v>16</v>
      </c>
      <c r="G36" s="5">
        <v>0</v>
      </c>
      <c r="H36" s="5">
        <v>0</v>
      </c>
      <c r="I36" s="5">
        <v>0</v>
      </c>
      <c r="J36" s="5">
        <v>0</v>
      </c>
      <c r="K36" s="5"/>
      <c r="L36" s="5"/>
      <c r="M36" s="5">
        <v>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 t="s">
        <v>16</v>
      </c>
      <c r="Y36" s="13">
        <v>0</v>
      </c>
      <c r="Z36" s="13"/>
      <c r="AA36" s="13"/>
      <c r="AB36" s="13"/>
      <c r="AC36" s="13"/>
      <c r="AD36">
        <f ca="1" t="shared" si="0"/>
        <v>1</v>
      </c>
      <c r="AE36" s="2"/>
      <c r="AF36" s="2"/>
    </row>
    <row r="37" spans="1:32" ht="11.25">
      <c r="A37" s="4" t="s">
        <v>26</v>
      </c>
      <c r="B37" s="4">
        <v>100000000</v>
      </c>
      <c r="C37" s="4">
        <v>100000000</v>
      </c>
      <c r="D37" s="4">
        <v>100000000</v>
      </c>
      <c r="E37" s="4">
        <v>100000000</v>
      </c>
      <c r="F37" s="5" t="s">
        <v>81</v>
      </c>
      <c r="G37" s="5">
        <v>0</v>
      </c>
      <c r="H37" s="5">
        <v>0</v>
      </c>
      <c r="I37" s="5">
        <v>0</v>
      </c>
      <c r="J37" s="5">
        <f>MAX(G37-85,0)</f>
        <v>0</v>
      </c>
      <c r="K37" s="5">
        <v>0</v>
      </c>
      <c r="L37" s="5">
        <v>0</v>
      </c>
      <c r="M37" s="5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13" t="s">
        <v>81</v>
      </c>
      <c r="Y37" s="13">
        <v>0</v>
      </c>
      <c r="Z37" s="13" t="str">
        <f>IF(AD36=2,"uptick (Per 1)","downtick (Per 1)")</f>
        <v>downtick (Per 1)</v>
      </c>
      <c r="AA37" s="13" t="str">
        <f>IF(AD36=2,"uptick (Per 1)","downtick (Per 1)")</f>
        <v>downtick (Per 1)</v>
      </c>
      <c r="AB37" s="2"/>
      <c r="AC37" s="2"/>
      <c r="AD37">
        <f ca="1" t="shared" si="0"/>
        <v>2</v>
      </c>
      <c r="AE37" s="2"/>
      <c r="AF37" s="2"/>
    </row>
    <row r="38" spans="1:32" ht="11.25">
      <c r="A38" s="4" t="s">
        <v>27</v>
      </c>
      <c r="B38" s="4">
        <v>0</v>
      </c>
      <c r="C38" s="4">
        <v>0</v>
      </c>
      <c r="D38" s="4">
        <v>0</v>
      </c>
      <c r="E38" s="4">
        <v>0</v>
      </c>
      <c r="F38" s="5" t="s">
        <v>82</v>
      </c>
      <c r="G38" s="5">
        <f>IF(AE38=1,142,IF(AE38=2,223,IF(AE38=4,351,IF(AE38=8,552))))</f>
        <v>351</v>
      </c>
      <c r="H38" s="5">
        <v>100</v>
      </c>
      <c r="I38" s="5">
        <f>MAX(180-G38,0)</f>
        <v>0</v>
      </c>
      <c r="J38" s="5">
        <f>MAX(G38-180,0)</f>
        <v>171</v>
      </c>
      <c r="K38" s="5">
        <f>MAX(380-G38,0)</f>
        <v>29</v>
      </c>
      <c r="L38" s="5">
        <f>MAX(G38-380,0)</f>
        <v>0</v>
      </c>
      <c r="M38" s="5"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13" t="s">
        <v>82</v>
      </c>
      <c r="Y38" s="13">
        <v>0</v>
      </c>
      <c r="Z38" s="13" t="str">
        <f>IF(AD37=2,"uptick (per 2)","downtick (per 1)")</f>
        <v>uptick (per 2)</v>
      </c>
      <c r="AA38" s="13" t="str">
        <f>IF(AD37=2,"uptick (Per 2)","downtick (Per 2)")</f>
        <v>uptick (Per 2)</v>
      </c>
      <c r="AB38" s="2"/>
      <c r="AC38" s="2"/>
      <c r="AD38">
        <f ca="1" t="shared" si="0"/>
        <v>2</v>
      </c>
      <c r="AE38" s="2">
        <f>+AD36*AD37*AD38</f>
        <v>4</v>
      </c>
      <c r="AF38" s="2"/>
    </row>
    <row r="39" spans="1:32" ht="11.25">
      <c r="A39" s="4" t="s">
        <v>28</v>
      </c>
      <c r="B39" s="4">
        <v>0.0001</v>
      </c>
      <c r="C39" s="4">
        <v>0.0001</v>
      </c>
      <c r="D39" s="4">
        <v>0.0001</v>
      </c>
      <c r="E39" s="4">
        <v>0.0001</v>
      </c>
      <c r="F39" s="5" t="s">
        <v>17</v>
      </c>
      <c r="G39" s="5">
        <v>0</v>
      </c>
      <c r="H39" s="5">
        <v>0</v>
      </c>
      <c r="I39" s="5">
        <v>0</v>
      </c>
      <c r="J39" s="5">
        <v>0</v>
      </c>
      <c r="K39" s="5"/>
      <c r="L39" s="5"/>
      <c r="M39" s="5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13" t="s">
        <v>17</v>
      </c>
      <c r="Y39" s="13">
        <v>0</v>
      </c>
      <c r="Z39" s="13"/>
      <c r="AA39" s="13"/>
      <c r="AB39" s="2"/>
      <c r="AC39" s="2"/>
      <c r="AD39">
        <f ca="1" t="shared" si="0"/>
        <v>1</v>
      </c>
      <c r="AE39" s="2"/>
      <c r="AF39" s="2"/>
    </row>
    <row r="40" spans="1:32" ht="11.25">
      <c r="A40" s="4" t="s">
        <v>29</v>
      </c>
      <c r="B40" s="4">
        <v>0</v>
      </c>
      <c r="C40" s="4">
        <v>0</v>
      </c>
      <c r="D40" s="4">
        <v>0</v>
      </c>
      <c r="E40" s="4">
        <v>0</v>
      </c>
      <c r="F40" s="5" t="s">
        <v>81</v>
      </c>
      <c r="G40" s="5">
        <v>0</v>
      </c>
      <c r="H40" s="5">
        <v>0</v>
      </c>
      <c r="I40" s="5">
        <v>0</v>
      </c>
      <c r="J40" s="5">
        <f>MAX(G40-85,0)</f>
        <v>0</v>
      </c>
      <c r="K40" s="5">
        <v>0</v>
      </c>
      <c r="L40" s="5">
        <v>0</v>
      </c>
      <c r="M40" s="5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13" t="s">
        <v>81</v>
      </c>
      <c r="Y40" s="13">
        <v>0</v>
      </c>
      <c r="Z40" s="13" t="str">
        <f>IF(AD39=2,"uptick (Per 1)","downtick (Per 1)")</f>
        <v>downtick (Per 1)</v>
      </c>
      <c r="AA40" s="13" t="str">
        <f>IF(AD39=2,"uptick (Per 1)","downtick (Per 1)")</f>
        <v>downtick (Per 1)</v>
      </c>
      <c r="AB40" s="2"/>
      <c r="AC40" s="2"/>
      <c r="AD40">
        <f ca="1" t="shared" si="0"/>
        <v>1</v>
      </c>
      <c r="AE40" s="2"/>
      <c r="AF40" s="2"/>
    </row>
    <row r="41" spans="1:32" ht="11.25">
      <c r="A41" s="4" t="s">
        <v>30</v>
      </c>
      <c r="B41" s="4">
        <v>0</v>
      </c>
      <c r="C41" s="4">
        <v>0</v>
      </c>
      <c r="D41" s="4">
        <v>0</v>
      </c>
      <c r="E41" s="4">
        <v>0</v>
      </c>
      <c r="F41" s="5" t="s">
        <v>82</v>
      </c>
      <c r="G41" s="5">
        <f>IF(AE41=1,142,IF(AE41=2,223,IF(AE41=4,351,IF(AE41=8,552))))</f>
        <v>223</v>
      </c>
      <c r="H41" s="5">
        <v>100</v>
      </c>
      <c r="I41" s="5">
        <f>MAX(180-G41,0)</f>
        <v>0</v>
      </c>
      <c r="J41" s="5">
        <f>MAX(G41-180,0)</f>
        <v>43</v>
      </c>
      <c r="K41" s="5">
        <f>MAX(380-G41,0)</f>
        <v>157</v>
      </c>
      <c r="L41" s="5">
        <f>MAX(G41-380,0)</f>
        <v>0</v>
      </c>
      <c r="M41" s="5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13" t="s">
        <v>82</v>
      </c>
      <c r="Y41" s="13">
        <v>0</v>
      </c>
      <c r="Z41" s="13" t="str">
        <f>IF(AD40=2,"uptick (per 2)","downtick (per 1)")</f>
        <v>downtick (per 1)</v>
      </c>
      <c r="AA41" s="13" t="str">
        <f>IF(AD40=2,"uptick (Per 2)","downtick (Per 2)")</f>
        <v>downtick (Per 2)</v>
      </c>
      <c r="AB41" s="2"/>
      <c r="AC41" s="2"/>
      <c r="AD41">
        <f ca="1" t="shared" si="0"/>
        <v>2</v>
      </c>
      <c r="AE41" s="2">
        <f>+AD39*AD40*AD41</f>
        <v>2</v>
      </c>
      <c r="AF41" s="2"/>
    </row>
    <row r="42" spans="1:32" ht="11.25">
      <c r="A42" s="4" t="s">
        <v>31</v>
      </c>
      <c r="B42" s="4">
        <v>0</v>
      </c>
      <c r="C42" s="4">
        <v>0</v>
      </c>
      <c r="D42" s="4">
        <v>0</v>
      </c>
      <c r="E42" s="4">
        <v>0</v>
      </c>
      <c r="F42" s="5" t="s">
        <v>37</v>
      </c>
      <c r="G42" s="5">
        <v>0</v>
      </c>
      <c r="H42" s="5">
        <v>0</v>
      </c>
      <c r="I42" s="5">
        <v>0</v>
      </c>
      <c r="J42" s="5">
        <v>0</v>
      </c>
      <c r="K42" s="5"/>
      <c r="L42" s="5"/>
      <c r="M42" s="5"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13" t="s">
        <v>37</v>
      </c>
      <c r="Y42" s="13">
        <v>0</v>
      </c>
      <c r="Z42" s="13"/>
      <c r="AA42" s="13"/>
      <c r="AB42" s="2"/>
      <c r="AC42" s="2"/>
      <c r="AD42">
        <f ca="1" t="shared" si="0"/>
        <v>2</v>
      </c>
      <c r="AE42" s="2"/>
      <c r="AF42" s="2"/>
    </row>
    <row r="43" spans="1:32" ht="11.25">
      <c r="A43" s="4" t="s">
        <v>32</v>
      </c>
      <c r="B43" s="4">
        <v>0</v>
      </c>
      <c r="C43" s="4">
        <v>0</v>
      </c>
      <c r="D43" s="4">
        <v>0</v>
      </c>
      <c r="E43" s="4">
        <v>0</v>
      </c>
      <c r="F43" s="5" t="s">
        <v>81</v>
      </c>
      <c r="G43" s="5">
        <v>0</v>
      </c>
      <c r="H43" s="5">
        <v>0</v>
      </c>
      <c r="I43" s="5">
        <v>0</v>
      </c>
      <c r="J43" s="5">
        <f>MAX(G43-85,0)</f>
        <v>0</v>
      </c>
      <c r="K43" s="5">
        <v>0</v>
      </c>
      <c r="L43" s="5">
        <v>0</v>
      </c>
      <c r="M43" s="5"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13" t="s">
        <v>81</v>
      </c>
      <c r="Y43" s="13">
        <v>0</v>
      </c>
      <c r="Z43" s="13" t="str">
        <f>IF(AD42=2,"uptick (Per 1)","downtick (Per 1)")</f>
        <v>uptick (Per 1)</v>
      </c>
      <c r="AA43" s="13" t="str">
        <f>IF(AD42=2,"uptick (Per 1)","downtick (Per 1)")</f>
        <v>uptick (Per 1)</v>
      </c>
      <c r="AB43" s="2"/>
      <c r="AC43" s="2"/>
      <c r="AD43">
        <f ca="1" t="shared" si="0"/>
        <v>1</v>
      </c>
      <c r="AE43" s="2"/>
      <c r="AF43" s="2"/>
    </row>
    <row r="44" spans="1:32" ht="11.25">
      <c r="A44" s="4" t="s">
        <v>33</v>
      </c>
      <c r="B44" s="4">
        <v>0</v>
      </c>
      <c r="C44" s="4">
        <v>0</v>
      </c>
      <c r="D44" s="4">
        <v>0</v>
      </c>
      <c r="E44" s="4">
        <v>0</v>
      </c>
      <c r="F44" s="5" t="s">
        <v>82</v>
      </c>
      <c r="G44" s="5">
        <f>IF(AE44=1,142,IF(AE44=2,223,IF(AE44=4,351,IF(AE44=8,552))))</f>
        <v>351</v>
      </c>
      <c r="H44" s="5">
        <v>100</v>
      </c>
      <c r="I44" s="5">
        <f>MAX(180-G44,0)</f>
        <v>0</v>
      </c>
      <c r="J44" s="5">
        <f>MAX(G44-180,0)</f>
        <v>171</v>
      </c>
      <c r="K44" s="5">
        <f>MAX(380-G44,0)</f>
        <v>29</v>
      </c>
      <c r="L44" s="5">
        <f>MAX(G44-380,0)</f>
        <v>0</v>
      </c>
      <c r="M44" s="5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13" t="s">
        <v>82</v>
      </c>
      <c r="Y44" s="13">
        <v>0</v>
      </c>
      <c r="Z44" s="13" t="str">
        <f>IF(AD43=2,"uptick (per 2)","downtick (per 1)")</f>
        <v>downtick (per 1)</v>
      </c>
      <c r="AA44" s="13" t="str">
        <f>IF(AD43=2,"uptick (Per 2)","downtick (Per 2)")</f>
        <v>downtick (Per 2)</v>
      </c>
      <c r="AB44" s="2"/>
      <c r="AC44" s="2"/>
      <c r="AD44">
        <f ca="1" t="shared" si="0"/>
        <v>2</v>
      </c>
      <c r="AE44" s="2">
        <f>+AD42*AD43*AD44</f>
        <v>4</v>
      </c>
      <c r="AF44" s="2"/>
    </row>
    <row r="45" spans="1:30" ht="11.25">
      <c r="A45" s="4" t="s">
        <v>34</v>
      </c>
      <c r="B45" s="4">
        <v>0</v>
      </c>
      <c r="C45" s="4">
        <v>0</v>
      </c>
      <c r="D45" s="4">
        <v>0</v>
      </c>
      <c r="E45" s="4"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C45" s="2"/>
      <c r="AD45" s="2"/>
    </row>
    <row r="46" spans="1:30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C46" s="2"/>
      <c r="AD46" s="2"/>
    </row>
    <row r="47" spans="1:30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C47" s="2"/>
      <c r="AD47" s="2"/>
    </row>
    <row r="48" spans="1:30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/>
  <dimension ref="A1:AF51"/>
  <sheetViews>
    <sheetView workbookViewId="0" topLeftCell="A1">
      <selection activeCell="A1" sqref="A1"/>
    </sheetView>
  </sheetViews>
  <sheetFormatPr defaultColWidth="9.33203125" defaultRowHeight="11.25"/>
  <cols>
    <col min="1" max="1" width="19.16015625" style="0" customWidth="1"/>
    <col min="2" max="2" width="12.16015625" style="0" bestFit="1" customWidth="1"/>
  </cols>
  <sheetData>
    <row r="1" spans="1:30" ht="11.25">
      <c r="A1" s="6" t="s">
        <v>1</v>
      </c>
      <c r="B1" s="6">
        <v>6</v>
      </c>
      <c r="C1" s="3" t="s">
        <v>35</v>
      </c>
      <c r="D1" s="3" t="s">
        <v>59</v>
      </c>
      <c r="E1" s="3" t="s">
        <v>50</v>
      </c>
      <c r="F1" s="3" t="s">
        <v>107</v>
      </c>
      <c r="G1" s="3" t="s">
        <v>108</v>
      </c>
      <c r="H1" s="3" t="s">
        <v>109</v>
      </c>
      <c r="I1" s="3" t="s">
        <v>110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56.25">
      <c r="A2" s="6" t="s">
        <v>0</v>
      </c>
      <c r="B2" s="6">
        <v>8</v>
      </c>
      <c r="C2" s="3" t="s">
        <v>49</v>
      </c>
      <c r="D2" s="3" t="s">
        <v>59</v>
      </c>
      <c r="E2" s="3" t="s">
        <v>50</v>
      </c>
      <c r="F2" s="8" t="s">
        <v>111</v>
      </c>
      <c r="G2" s="8" t="s">
        <v>112</v>
      </c>
      <c r="H2" s="8" t="s">
        <v>113</v>
      </c>
      <c r="I2" s="8" t="s">
        <v>114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1.25">
      <c r="A3" s="6" t="s">
        <v>2</v>
      </c>
      <c r="B3" s="6">
        <v>3</v>
      </c>
      <c r="C3" s="3" t="s">
        <v>36</v>
      </c>
      <c r="D3" s="3" t="s">
        <v>84</v>
      </c>
      <c r="E3" s="3" t="s">
        <v>9</v>
      </c>
      <c r="F3" s="3" t="s">
        <v>9</v>
      </c>
      <c r="G3" s="3" t="s">
        <v>9</v>
      </c>
      <c r="H3" s="3" t="s">
        <v>9</v>
      </c>
      <c r="I3" s="3" t="s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1.25">
      <c r="A4" s="6" t="s">
        <v>3</v>
      </c>
      <c r="B4" s="6">
        <v>240</v>
      </c>
      <c r="C4" s="3" t="s">
        <v>43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1.25">
      <c r="A5" s="6" t="s">
        <v>4</v>
      </c>
      <c r="B5" s="6">
        <v>60</v>
      </c>
      <c r="C5" s="3" t="s">
        <v>44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1.25">
      <c r="A6" s="6" t="s">
        <v>5</v>
      </c>
      <c r="B6" s="6">
        <v>4</v>
      </c>
      <c r="C6" s="3" t="s">
        <v>47</v>
      </c>
      <c r="D6" s="3" t="s">
        <v>46</v>
      </c>
      <c r="E6" s="3" t="s">
        <v>46</v>
      </c>
      <c r="F6" s="3" t="s">
        <v>46</v>
      </c>
      <c r="G6" s="3" t="s">
        <v>46</v>
      </c>
      <c r="H6" s="3" t="s">
        <v>46</v>
      </c>
      <c r="I6" s="3" t="s">
        <v>46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1.25">
      <c r="A7" s="6" t="s">
        <v>6</v>
      </c>
      <c r="B7" s="6">
        <v>10</v>
      </c>
      <c r="C7" s="3" t="s">
        <v>45</v>
      </c>
      <c r="D7" s="3" t="s">
        <v>38</v>
      </c>
      <c r="E7" s="3" t="s">
        <v>38</v>
      </c>
      <c r="F7" s="3" t="s">
        <v>38</v>
      </c>
      <c r="G7" s="3" t="s">
        <v>38</v>
      </c>
      <c r="H7" s="3" t="s">
        <v>38</v>
      </c>
      <c r="I7" s="3" t="s">
        <v>38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1.25">
      <c r="A8" s="6" t="s">
        <v>7</v>
      </c>
      <c r="B8" s="6">
        <v>5</v>
      </c>
      <c r="C8" s="3" t="s">
        <v>77</v>
      </c>
      <c r="D8" s="3" t="s">
        <v>46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1.25">
      <c r="A9" s="6" t="s">
        <v>48</v>
      </c>
      <c r="B9" s="14" t="s">
        <v>90</v>
      </c>
      <c r="C9" s="3"/>
      <c r="D9" s="3"/>
      <c r="E9" s="3"/>
      <c r="F9" s="3"/>
      <c r="G9" s="3"/>
      <c r="H9" s="3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1.25">
      <c r="A10" s="6" t="s">
        <v>80</v>
      </c>
      <c r="B10" s="6"/>
      <c r="C10" s="3"/>
      <c r="D10" s="3"/>
      <c r="E10" s="3"/>
      <c r="F10" s="3"/>
      <c r="G10" s="3"/>
      <c r="H10" s="3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1.25">
      <c r="A11" s="6" t="s">
        <v>89</v>
      </c>
      <c r="B11" s="6">
        <v>4</v>
      </c>
      <c r="C11" s="3"/>
      <c r="D11" s="3"/>
      <c r="E11" s="3"/>
      <c r="F11" s="3"/>
      <c r="G11" s="3"/>
      <c r="H11" s="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1.25">
      <c r="A12" s="6" t="s">
        <v>83</v>
      </c>
      <c r="B12" s="6">
        <v>44</v>
      </c>
      <c r="C12" s="3"/>
      <c r="D12" s="3"/>
      <c r="E12" s="3"/>
      <c r="F12" s="3"/>
      <c r="G12" s="3"/>
      <c r="H12" s="3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1.25">
      <c r="A13" s="6"/>
      <c r="B13" s="6"/>
      <c r="C13" s="3"/>
      <c r="D13" s="3"/>
      <c r="E13" s="3"/>
      <c r="F13" s="3"/>
      <c r="G13" s="3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1.25">
      <c r="A14" s="6"/>
      <c r="B14" s="6"/>
      <c r="C14" s="3"/>
      <c r="D14" s="3"/>
      <c r="E14" s="3"/>
      <c r="F14" s="3"/>
      <c r="G14" s="3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1.25">
      <c r="A15" s="6"/>
      <c r="B15" s="6"/>
      <c r="C15" s="3"/>
      <c r="D15" s="3"/>
      <c r="E15" s="3"/>
      <c r="F15" s="3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1.25">
      <c r="A16" s="6"/>
      <c r="B16" s="6"/>
      <c r="C16" s="3"/>
      <c r="D16" s="3"/>
      <c r="E16" s="3"/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1.25">
      <c r="A17" s="6" t="s">
        <v>98</v>
      </c>
      <c r="B17" s="6" t="s">
        <v>90</v>
      </c>
      <c r="C17" s="3"/>
      <c r="D17" s="3"/>
      <c r="E17" s="3"/>
      <c r="F17" s="3"/>
      <c r="G17" s="3"/>
      <c r="H17" s="3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1.25">
      <c r="A18" s="6"/>
      <c r="B18" s="6"/>
      <c r="C18" s="3"/>
      <c r="D18" s="3"/>
      <c r="E18" s="3"/>
      <c r="F18" s="3"/>
      <c r="G18" s="3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1.25">
      <c r="A19" s="6"/>
      <c r="B19" s="6"/>
      <c r="C19" s="3"/>
      <c r="D19" s="3"/>
      <c r="E19" s="3"/>
      <c r="F19" s="3"/>
      <c r="G19" s="3"/>
      <c r="H19" s="3"/>
      <c r="I19" s="3"/>
      <c r="J19" s="2"/>
      <c r="K19" s="2"/>
      <c r="L19" s="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2" ht="11.25">
      <c r="A20" s="4" t="s">
        <v>52</v>
      </c>
      <c r="B20" s="4" t="s">
        <v>10</v>
      </c>
      <c r="C20" s="4" t="s">
        <v>11</v>
      </c>
      <c r="D20" s="4" t="s">
        <v>93</v>
      </c>
      <c r="E20" s="4" t="s">
        <v>94</v>
      </c>
      <c r="F20" s="5" t="s">
        <v>54</v>
      </c>
      <c r="G20" s="5" t="s">
        <v>59</v>
      </c>
      <c r="H20" s="5" t="s">
        <v>50</v>
      </c>
      <c r="I20" s="5" t="s">
        <v>107</v>
      </c>
      <c r="J20" s="5" t="s">
        <v>108</v>
      </c>
      <c r="K20" s="5" t="s">
        <v>109</v>
      </c>
      <c r="L20" s="5" t="s">
        <v>110</v>
      </c>
      <c r="M20" s="5" t="s">
        <v>51</v>
      </c>
      <c r="N20" s="11" t="s">
        <v>62</v>
      </c>
      <c r="O20" s="11" t="s">
        <v>76</v>
      </c>
      <c r="P20" s="11" t="s">
        <v>63</v>
      </c>
      <c r="Q20" s="11" t="s">
        <v>64</v>
      </c>
      <c r="R20" s="11" t="s">
        <v>65</v>
      </c>
      <c r="S20" s="11" t="s">
        <v>66</v>
      </c>
      <c r="T20" s="11" t="s">
        <v>67</v>
      </c>
      <c r="U20" s="11" t="s">
        <v>68</v>
      </c>
      <c r="V20" s="11" t="s">
        <v>69</v>
      </c>
      <c r="W20" s="11" t="s">
        <v>70</v>
      </c>
      <c r="X20" s="13" t="s">
        <v>77</v>
      </c>
      <c r="Y20" s="13" t="s">
        <v>76</v>
      </c>
      <c r="Z20" s="13" t="s">
        <v>78</v>
      </c>
      <c r="AA20" s="13" t="s">
        <v>79</v>
      </c>
      <c r="AB20" s="13"/>
      <c r="AC20" s="13"/>
      <c r="AD20" s="1" t="s">
        <v>95</v>
      </c>
      <c r="AE20" s="2"/>
      <c r="AF20" s="2"/>
    </row>
    <row r="21" spans="1:32" ht="11.25">
      <c r="A21" s="4" t="s">
        <v>8</v>
      </c>
      <c r="B21" s="4">
        <v>20844</v>
      </c>
      <c r="C21" s="4">
        <v>29125</v>
      </c>
      <c r="D21" s="4">
        <v>42638</v>
      </c>
      <c r="E21" s="4">
        <v>10300</v>
      </c>
      <c r="F21" s="5" t="s">
        <v>18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3" t="s">
        <v>18</v>
      </c>
      <c r="Y21" s="13">
        <v>0</v>
      </c>
      <c r="Z21" s="13"/>
      <c r="AA21" s="13"/>
      <c r="AB21" s="13"/>
      <c r="AC21" s="13"/>
      <c r="AD21">
        <f ca="1">INT(1+RAND()*2)</f>
        <v>1</v>
      </c>
      <c r="AE21" s="2"/>
      <c r="AF21" s="2"/>
    </row>
    <row r="22" spans="1:32" ht="11.25">
      <c r="A22" s="4" t="s">
        <v>19</v>
      </c>
      <c r="B22" s="4">
        <v>-50</v>
      </c>
      <c r="C22" s="4">
        <v>200</v>
      </c>
      <c r="D22" s="4">
        <v>-100</v>
      </c>
      <c r="E22" s="4">
        <v>0</v>
      </c>
      <c r="F22" s="5" t="s">
        <v>81</v>
      </c>
      <c r="G22" s="5">
        <v>0</v>
      </c>
      <c r="H22" s="5">
        <v>0</v>
      </c>
      <c r="I22" s="5">
        <v>0</v>
      </c>
      <c r="J22" s="5">
        <f>MAX(G22-85,0)</f>
        <v>0</v>
      </c>
      <c r="K22" s="5">
        <v>0</v>
      </c>
      <c r="L22" s="5">
        <v>0</v>
      </c>
      <c r="M22" s="5">
        <v>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3" t="s">
        <v>81</v>
      </c>
      <c r="Y22" s="13">
        <v>0</v>
      </c>
      <c r="Z22" s="13" t="str">
        <f>IF(AD21=2,"uptick (Per 1)","downtick (Per 1)")</f>
        <v>downtick (Per 1)</v>
      </c>
      <c r="AA22" s="13" t="str">
        <f>IF(AD21=2,"uptick (Per 1)","downtick (Per 1)")</f>
        <v>downtick (Per 1)</v>
      </c>
      <c r="AB22" s="13"/>
      <c r="AC22" s="13"/>
      <c r="AD22">
        <f aca="true" ca="1" t="shared" si="0" ref="AD22:AD44">INT(1+RAND()*2)</f>
        <v>2</v>
      </c>
      <c r="AE22" s="2"/>
      <c r="AF22" s="2"/>
    </row>
    <row r="23" spans="1:32" ht="11.25">
      <c r="A23" s="4" t="s">
        <v>20</v>
      </c>
      <c r="B23" s="4">
        <v>340</v>
      </c>
      <c r="C23" s="4">
        <v>100</v>
      </c>
      <c r="D23" s="4">
        <v>180</v>
      </c>
      <c r="E23" s="4">
        <v>0</v>
      </c>
      <c r="F23" s="5" t="s">
        <v>82</v>
      </c>
      <c r="G23" s="5">
        <f>IF(AE23=1,142,IF(AE23=2,223,IF(AE23=4,351,IF(AE23=8,552))))</f>
        <v>351</v>
      </c>
      <c r="H23" s="5">
        <v>100</v>
      </c>
      <c r="I23" s="5">
        <f>MAX(180-G23,0)</f>
        <v>0</v>
      </c>
      <c r="J23" s="5">
        <f>MAX(G23-180,0)</f>
        <v>171</v>
      </c>
      <c r="K23" s="5">
        <f>MAX(380-G23,0)</f>
        <v>29</v>
      </c>
      <c r="L23" s="5">
        <f>MAX(G23-380,0)</f>
        <v>0</v>
      </c>
      <c r="M23" s="5">
        <v>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3" t="s">
        <v>82</v>
      </c>
      <c r="Y23" s="13">
        <v>0</v>
      </c>
      <c r="Z23" s="13" t="str">
        <f>IF(AD22=2,"uptick (per 2)","downtick (per 1)")</f>
        <v>uptick (per 2)</v>
      </c>
      <c r="AA23" s="13" t="str">
        <f>IF(AD22=2,"uptick (Per 2)","downtick (Per 2)")</f>
        <v>uptick (Per 2)</v>
      </c>
      <c r="AB23" s="13"/>
      <c r="AC23" s="13"/>
      <c r="AD23">
        <f ca="1" t="shared" si="0"/>
        <v>2</v>
      </c>
      <c r="AE23" s="2">
        <f>+AD21*AD22*AD23</f>
        <v>4</v>
      </c>
      <c r="AF23" s="2"/>
    </row>
    <row r="24" spans="1:32" ht="11.25">
      <c r="A24" s="4" t="s">
        <v>39</v>
      </c>
      <c r="B24" s="4">
        <v>500</v>
      </c>
      <c r="C24" s="4">
        <v>-500</v>
      </c>
      <c r="D24" s="4">
        <v>-400</v>
      </c>
      <c r="E24" s="4">
        <v>400</v>
      </c>
      <c r="F24" s="5" t="s">
        <v>12</v>
      </c>
      <c r="G24" s="5">
        <v>0</v>
      </c>
      <c r="H24" s="5">
        <v>0</v>
      </c>
      <c r="I24" s="5">
        <v>0</v>
      </c>
      <c r="J24" s="5">
        <v>0</v>
      </c>
      <c r="K24" s="5"/>
      <c r="L24" s="5"/>
      <c r="M24" s="5">
        <v>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3" t="s">
        <v>12</v>
      </c>
      <c r="Y24" s="13">
        <v>0</v>
      </c>
      <c r="Z24" s="13"/>
      <c r="AA24" s="13"/>
      <c r="AB24" s="13"/>
      <c r="AC24" s="13"/>
      <c r="AD24">
        <f ca="1" t="shared" si="0"/>
        <v>1</v>
      </c>
      <c r="AE24" s="2"/>
      <c r="AF24" s="2"/>
    </row>
    <row r="25" spans="1:32" ht="11.25">
      <c r="A25" s="4" t="s">
        <v>40</v>
      </c>
      <c r="B25" s="4">
        <v>500</v>
      </c>
      <c r="C25" s="4">
        <v>-500</v>
      </c>
      <c r="D25" s="4">
        <v>1000</v>
      </c>
      <c r="E25" s="4">
        <v>-1000</v>
      </c>
      <c r="F25" s="5" t="s">
        <v>81</v>
      </c>
      <c r="G25" s="5">
        <v>0</v>
      </c>
      <c r="H25" s="5">
        <v>0</v>
      </c>
      <c r="I25" s="5">
        <v>0</v>
      </c>
      <c r="J25" s="5">
        <f>MAX(G25-85,0)</f>
        <v>0</v>
      </c>
      <c r="K25" s="5">
        <v>0</v>
      </c>
      <c r="L25" s="5">
        <v>0</v>
      </c>
      <c r="M25" s="5"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3" t="s">
        <v>81</v>
      </c>
      <c r="Y25" s="13">
        <v>0</v>
      </c>
      <c r="Z25" s="13" t="str">
        <f>IF(AD24=2,"uptick (Per 1)","downtick (Per 1)")</f>
        <v>downtick (Per 1)</v>
      </c>
      <c r="AA25" s="13" t="str">
        <f>IF(AD24=2,"uptick (Per 1)","downtick (Per 1)")</f>
        <v>downtick (Per 1)</v>
      </c>
      <c r="AB25" s="13"/>
      <c r="AC25" s="13"/>
      <c r="AD25">
        <f ca="1" t="shared" si="0"/>
        <v>2</v>
      </c>
      <c r="AE25" s="2"/>
      <c r="AF25" s="2"/>
    </row>
    <row r="26" spans="1:32" ht="11.25">
      <c r="A26" s="4" t="s">
        <v>55</v>
      </c>
      <c r="B26" s="4">
        <v>-500</v>
      </c>
      <c r="C26" s="4">
        <v>500</v>
      </c>
      <c r="D26" s="4">
        <v>500</v>
      </c>
      <c r="E26" s="4">
        <v>-500</v>
      </c>
      <c r="F26" s="5" t="s">
        <v>82</v>
      </c>
      <c r="G26" s="5">
        <f>IF(AE26=1,142,IF(AE26=2,223,IF(AE26=4,351,IF(AE26=8,552))))</f>
        <v>351</v>
      </c>
      <c r="H26" s="5">
        <v>100</v>
      </c>
      <c r="I26" s="5">
        <f>MAX(180-G26,0)</f>
        <v>0</v>
      </c>
      <c r="J26" s="5">
        <f>MAX(G26-180,0)</f>
        <v>171</v>
      </c>
      <c r="K26" s="5">
        <f>MAX(380-G26,0)</f>
        <v>29</v>
      </c>
      <c r="L26" s="5">
        <f>MAX(G26-380,0)</f>
        <v>0</v>
      </c>
      <c r="M26" s="5"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3" t="s">
        <v>82</v>
      </c>
      <c r="Y26" s="13">
        <v>0</v>
      </c>
      <c r="Z26" s="13" t="str">
        <f>IF(AD25=2,"uptick (per 2)","downtick (per 1)")</f>
        <v>uptick (per 2)</v>
      </c>
      <c r="AA26" s="13" t="str">
        <f>IF(AD25=2,"uptick (Per 2)","downtick (Per 2)")</f>
        <v>uptick (Per 2)</v>
      </c>
      <c r="AB26" s="13"/>
      <c r="AC26" s="13"/>
      <c r="AD26">
        <f ca="1" t="shared" si="0"/>
        <v>2</v>
      </c>
      <c r="AE26" s="2">
        <f>+AD24*AD25*AD26</f>
        <v>4</v>
      </c>
      <c r="AF26" s="2"/>
    </row>
    <row r="27" spans="1:32" ht="11.25">
      <c r="A27" s="4" t="s">
        <v>56</v>
      </c>
      <c r="B27" s="4">
        <v>-500</v>
      </c>
      <c r="C27" s="4">
        <v>500</v>
      </c>
      <c r="D27" s="4">
        <v>500</v>
      </c>
      <c r="E27" s="4">
        <v>-500</v>
      </c>
      <c r="F27" s="5" t="s">
        <v>13</v>
      </c>
      <c r="G27" s="5">
        <v>0</v>
      </c>
      <c r="H27" s="5">
        <v>0</v>
      </c>
      <c r="I27" s="5">
        <v>0</v>
      </c>
      <c r="J27" s="5">
        <v>0</v>
      </c>
      <c r="K27" s="5"/>
      <c r="L27" s="5"/>
      <c r="M27" s="5">
        <v>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3" t="s">
        <v>13</v>
      </c>
      <c r="Y27" s="13">
        <v>0</v>
      </c>
      <c r="Z27" s="13"/>
      <c r="AA27" s="13"/>
      <c r="AB27" s="13"/>
      <c r="AC27" s="13"/>
      <c r="AD27">
        <f ca="1" t="shared" si="0"/>
        <v>1</v>
      </c>
      <c r="AE27" s="2"/>
      <c r="AF27" s="2"/>
    </row>
    <row r="28" spans="1:32" ht="11.25">
      <c r="A28" s="4" t="s">
        <v>21</v>
      </c>
      <c r="B28" s="4">
        <v>0</v>
      </c>
      <c r="C28" s="4">
        <v>0</v>
      </c>
      <c r="D28" s="4">
        <v>0</v>
      </c>
      <c r="E28" s="4">
        <v>0</v>
      </c>
      <c r="F28" s="5" t="s">
        <v>81</v>
      </c>
      <c r="G28" s="5">
        <v>0</v>
      </c>
      <c r="H28" s="5">
        <v>0</v>
      </c>
      <c r="I28" s="5">
        <v>0</v>
      </c>
      <c r="J28" s="5">
        <f>MAX(G28-85,0)</f>
        <v>0</v>
      </c>
      <c r="K28" s="5">
        <v>0</v>
      </c>
      <c r="L28" s="5">
        <v>0</v>
      </c>
      <c r="M28" s="5">
        <v>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3" t="s">
        <v>81</v>
      </c>
      <c r="Y28" s="13">
        <v>0</v>
      </c>
      <c r="Z28" s="13" t="str">
        <f>IF(AD27=2,"uptick (Per 1)","downtick (Per 1)")</f>
        <v>downtick (Per 1)</v>
      </c>
      <c r="AA28" s="13" t="str">
        <f>IF(AD27=2,"uptick (Per 1)","downtick (Per 1)")</f>
        <v>downtick (Per 1)</v>
      </c>
      <c r="AB28" s="13"/>
      <c r="AC28" s="13"/>
      <c r="AD28">
        <f ca="1" t="shared" si="0"/>
        <v>1</v>
      </c>
      <c r="AE28" s="2"/>
      <c r="AF28" s="2"/>
    </row>
    <row r="29" spans="1:32" ht="11.25">
      <c r="A29" s="4" t="s">
        <v>22</v>
      </c>
      <c r="B29" s="4">
        <v>0</v>
      </c>
      <c r="C29" s="4">
        <v>0</v>
      </c>
      <c r="D29" s="4">
        <v>0</v>
      </c>
      <c r="E29" s="4">
        <v>0</v>
      </c>
      <c r="F29" s="5" t="s">
        <v>82</v>
      </c>
      <c r="G29" s="5">
        <f>IF(AE29=1,142,IF(AE29=2,223,IF(AE29=4,351,IF(AE29=8,552))))</f>
        <v>223</v>
      </c>
      <c r="H29" s="5">
        <v>100</v>
      </c>
      <c r="I29" s="5">
        <f>MAX(180-G29,0)</f>
        <v>0</v>
      </c>
      <c r="J29" s="5">
        <f>MAX(G29-180,0)</f>
        <v>43</v>
      </c>
      <c r="K29" s="5">
        <f>MAX(380-G29,0)</f>
        <v>157</v>
      </c>
      <c r="L29" s="5">
        <f>MAX(G29-380,0)</f>
        <v>0</v>
      </c>
      <c r="M29" s="5">
        <v>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3" t="s">
        <v>82</v>
      </c>
      <c r="Y29" s="13">
        <v>0</v>
      </c>
      <c r="Z29" s="13" t="str">
        <f>IF(AD28=2,"uptick (per 2)","downtick (per 1)")</f>
        <v>downtick (per 1)</v>
      </c>
      <c r="AA29" s="13" t="str">
        <f>IF(AD28=2,"uptick (Per 2)","downtick (Per 2)")</f>
        <v>downtick (Per 2)</v>
      </c>
      <c r="AB29" s="13"/>
      <c r="AC29" s="13"/>
      <c r="AD29">
        <f ca="1">INT(1+RAND()*2)</f>
        <v>2</v>
      </c>
      <c r="AE29" s="2">
        <f>+AD27*AD28*AD29</f>
        <v>2</v>
      </c>
      <c r="AF29" s="2"/>
    </row>
    <row r="30" spans="1:32" ht="11.25">
      <c r="A30" s="4" t="s">
        <v>41</v>
      </c>
      <c r="B30" s="4">
        <v>0</v>
      </c>
      <c r="C30" s="4">
        <v>0</v>
      </c>
      <c r="D30" s="4">
        <v>0</v>
      </c>
      <c r="E30" s="4">
        <v>0</v>
      </c>
      <c r="F30" s="5" t="s">
        <v>14</v>
      </c>
      <c r="G30" s="5">
        <v>0</v>
      </c>
      <c r="H30" s="5">
        <v>0</v>
      </c>
      <c r="I30" s="5">
        <v>0</v>
      </c>
      <c r="J30" s="5">
        <v>0</v>
      </c>
      <c r="K30" s="5"/>
      <c r="L30" s="5"/>
      <c r="M30" s="5"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3" t="s">
        <v>14</v>
      </c>
      <c r="Y30" s="13">
        <v>0</v>
      </c>
      <c r="Z30" s="13"/>
      <c r="AA30" s="13"/>
      <c r="AB30" s="13"/>
      <c r="AC30" s="13"/>
      <c r="AD30">
        <f ca="1" t="shared" si="0"/>
        <v>2</v>
      </c>
      <c r="AE30" s="2"/>
      <c r="AF30" s="2"/>
    </row>
    <row r="31" spans="1:32" ht="11.25">
      <c r="A31" s="4" t="s">
        <v>42</v>
      </c>
      <c r="B31" s="4">
        <v>0</v>
      </c>
      <c r="C31" s="4">
        <v>0</v>
      </c>
      <c r="D31" s="4">
        <v>0</v>
      </c>
      <c r="E31" s="4">
        <v>0</v>
      </c>
      <c r="F31" s="5" t="s">
        <v>81</v>
      </c>
      <c r="G31" s="5">
        <v>0</v>
      </c>
      <c r="H31" s="5">
        <v>0</v>
      </c>
      <c r="I31" s="5">
        <v>0</v>
      </c>
      <c r="J31" s="5">
        <f>MAX(G31-85,0)</f>
        <v>0</v>
      </c>
      <c r="K31" s="5">
        <v>0</v>
      </c>
      <c r="L31" s="5">
        <v>0</v>
      </c>
      <c r="M31" s="5">
        <v>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3" t="s">
        <v>81</v>
      </c>
      <c r="Y31" s="13">
        <v>0</v>
      </c>
      <c r="Z31" s="13" t="str">
        <f>IF(AD30=2,"uptick (Per 1)","downtick (Per 1)")</f>
        <v>uptick (Per 1)</v>
      </c>
      <c r="AA31" s="13" t="str">
        <f>IF(AD30=2,"uptick (Per 1)","downtick (Per 1)")</f>
        <v>uptick (Per 1)</v>
      </c>
      <c r="AB31" s="13"/>
      <c r="AC31" s="13"/>
      <c r="AD31">
        <f ca="1" t="shared" si="0"/>
        <v>2</v>
      </c>
      <c r="AE31" s="2"/>
      <c r="AF31" s="2"/>
    </row>
    <row r="32" spans="1:32" ht="11.25">
      <c r="A32" s="4" t="s">
        <v>57</v>
      </c>
      <c r="B32" s="4">
        <v>0</v>
      </c>
      <c r="C32" s="4">
        <v>0</v>
      </c>
      <c r="D32" s="4">
        <v>0</v>
      </c>
      <c r="E32" s="4">
        <v>0</v>
      </c>
      <c r="F32" s="5" t="s">
        <v>82</v>
      </c>
      <c r="G32" s="5">
        <f>IF(AE32=1,142,IF(AE32=2,223,IF(AE32=4,351,IF(AE32=8,552))))</f>
        <v>351</v>
      </c>
      <c r="H32" s="5">
        <v>100</v>
      </c>
      <c r="I32" s="5">
        <f>MAX(180-G32,0)</f>
        <v>0</v>
      </c>
      <c r="J32" s="5">
        <f>MAX(G32-180,0)</f>
        <v>171</v>
      </c>
      <c r="K32" s="5">
        <f>MAX(380-G32,0)</f>
        <v>29</v>
      </c>
      <c r="L32" s="5">
        <f>MAX(G32-380,0)</f>
        <v>0</v>
      </c>
      <c r="M32" s="5">
        <v>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3" t="s">
        <v>82</v>
      </c>
      <c r="Y32" s="13">
        <v>0</v>
      </c>
      <c r="Z32" s="13" t="str">
        <f>IF(AD31=2,"uptick (per 2)","downtick (per 1)")</f>
        <v>uptick (per 2)</v>
      </c>
      <c r="AA32" s="13" t="str">
        <f>IF(AD31=2,"uptick (Per 2)","downtick (Per 2)")</f>
        <v>uptick (Per 2)</v>
      </c>
      <c r="AB32" s="13"/>
      <c r="AC32" s="13"/>
      <c r="AD32">
        <f ca="1" t="shared" si="0"/>
        <v>1</v>
      </c>
      <c r="AE32" s="2">
        <f>+AD30*AD31*AD32</f>
        <v>4</v>
      </c>
      <c r="AF32" s="2"/>
    </row>
    <row r="33" spans="1:32" ht="11.25">
      <c r="A33" s="4" t="s">
        <v>58</v>
      </c>
      <c r="B33" s="4">
        <v>0</v>
      </c>
      <c r="C33" s="4">
        <v>0</v>
      </c>
      <c r="D33" s="4">
        <v>0</v>
      </c>
      <c r="E33" s="4">
        <v>0</v>
      </c>
      <c r="F33" s="5" t="s">
        <v>15</v>
      </c>
      <c r="G33" s="5">
        <v>0</v>
      </c>
      <c r="H33" s="5">
        <v>0</v>
      </c>
      <c r="I33" s="5">
        <v>0</v>
      </c>
      <c r="J33" s="5">
        <v>0</v>
      </c>
      <c r="K33" s="5"/>
      <c r="L33" s="5"/>
      <c r="M33" s="5">
        <v>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3" t="s">
        <v>15</v>
      </c>
      <c r="Y33" s="13">
        <v>0</v>
      </c>
      <c r="Z33" s="13"/>
      <c r="AA33" s="13"/>
      <c r="AB33" s="13"/>
      <c r="AC33" s="13"/>
      <c r="AD33">
        <f ca="1" t="shared" si="0"/>
        <v>2</v>
      </c>
      <c r="AE33" s="2"/>
      <c r="AF33" s="2"/>
    </row>
    <row r="34" spans="1:32" ht="11.25">
      <c r="A34" s="4" t="s">
        <v>23</v>
      </c>
      <c r="B34" s="4">
        <v>30000</v>
      </c>
      <c r="C34" s="4">
        <v>30000</v>
      </c>
      <c r="D34" s="4">
        <v>30000</v>
      </c>
      <c r="E34" s="4">
        <v>30000</v>
      </c>
      <c r="F34" s="5" t="s">
        <v>81</v>
      </c>
      <c r="G34" s="5">
        <v>0</v>
      </c>
      <c r="H34" s="5">
        <v>0</v>
      </c>
      <c r="I34" s="5">
        <v>0</v>
      </c>
      <c r="J34" s="5">
        <f>MAX(G34-85,0)</f>
        <v>0</v>
      </c>
      <c r="K34" s="5">
        <v>0</v>
      </c>
      <c r="L34" s="5">
        <v>0</v>
      </c>
      <c r="M34" s="5"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3" t="s">
        <v>81</v>
      </c>
      <c r="Y34" s="13">
        <v>0</v>
      </c>
      <c r="Z34" s="13" t="str">
        <f>IF(AD33=2,"uptick (Per 1)","downtick (Per 1)")</f>
        <v>uptick (Per 1)</v>
      </c>
      <c r="AA34" s="13" t="str">
        <f>IF(AD33=2,"uptick (Per 1)","downtick (Per 1)")</f>
        <v>uptick (Per 1)</v>
      </c>
      <c r="AB34" s="13"/>
      <c r="AC34" s="13"/>
      <c r="AD34">
        <f ca="1" t="shared" si="0"/>
        <v>2</v>
      </c>
      <c r="AE34" s="2"/>
      <c r="AF34" s="2"/>
    </row>
    <row r="35" spans="1:32" ht="11.25">
      <c r="A35" s="4" t="s">
        <v>24</v>
      </c>
      <c r="B35" s="4">
        <v>0</v>
      </c>
      <c r="C35" s="4">
        <v>0</v>
      </c>
      <c r="D35" s="4">
        <v>0</v>
      </c>
      <c r="E35" s="4">
        <v>0</v>
      </c>
      <c r="F35" s="5" t="s">
        <v>82</v>
      </c>
      <c r="G35" s="5">
        <f>IF(AE35=1,142,IF(AE35=2,223,IF(AE35=4,351,IF(AE35=8,552))))</f>
        <v>552</v>
      </c>
      <c r="H35" s="5">
        <v>100</v>
      </c>
      <c r="I35" s="5">
        <f>MAX(180-G35,0)</f>
        <v>0</v>
      </c>
      <c r="J35" s="5">
        <f>MAX(G35-180,0)</f>
        <v>372</v>
      </c>
      <c r="K35" s="5">
        <f>MAX(380-G35,0)</f>
        <v>0</v>
      </c>
      <c r="L35" s="5">
        <f>MAX(G35-380,0)</f>
        <v>172</v>
      </c>
      <c r="M35" s="5">
        <v>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3" t="s">
        <v>82</v>
      </c>
      <c r="Y35" s="13">
        <v>0</v>
      </c>
      <c r="Z35" s="13" t="str">
        <f>IF(AD34=2,"uptick (per 2)","downtick (per 1)")</f>
        <v>uptick (per 2)</v>
      </c>
      <c r="AA35" s="13" t="str">
        <f>IF(AD34=2,"uptick (Per 2)","downtick (Per 2)")</f>
        <v>uptick (Per 2)</v>
      </c>
      <c r="AB35" s="13"/>
      <c r="AC35" s="13"/>
      <c r="AD35">
        <f ca="1" t="shared" si="0"/>
        <v>2</v>
      </c>
      <c r="AE35" s="2">
        <f>+AD33*AD34*AD35</f>
        <v>8</v>
      </c>
      <c r="AF35" s="2"/>
    </row>
    <row r="36" spans="1:32" ht="11.25">
      <c r="A36" s="4" t="s">
        <v>25</v>
      </c>
      <c r="B36" s="4">
        <v>100000</v>
      </c>
      <c r="C36" s="4">
        <v>100000</v>
      </c>
      <c r="D36" s="4">
        <v>100000</v>
      </c>
      <c r="E36" s="4">
        <v>100000</v>
      </c>
      <c r="F36" s="5" t="s">
        <v>16</v>
      </c>
      <c r="G36" s="5">
        <v>0</v>
      </c>
      <c r="H36" s="5">
        <v>0</v>
      </c>
      <c r="I36" s="5">
        <v>0</v>
      </c>
      <c r="J36" s="5">
        <v>0</v>
      </c>
      <c r="K36" s="5"/>
      <c r="L36" s="5"/>
      <c r="M36" s="5">
        <v>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3" t="s">
        <v>16</v>
      </c>
      <c r="Y36" s="13">
        <v>0</v>
      </c>
      <c r="Z36" s="13"/>
      <c r="AA36" s="13"/>
      <c r="AB36" s="13"/>
      <c r="AC36" s="13"/>
      <c r="AD36">
        <f ca="1" t="shared" si="0"/>
        <v>2</v>
      </c>
      <c r="AE36" s="2"/>
      <c r="AF36" s="2"/>
    </row>
    <row r="37" spans="1:32" ht="11.25">
      <c r="A37" s="4" t="s">
        <v>26</v>
      </c>
      <c r="B37" s="4">
        <v>10</v>
      </c>
      <c r="C37" s="4">
        <v>10</v>
      </c>
      <c r="D37" s="4">
        <v>10</v>
      </c>
      <c r="E37" s="4">
        <v>10</v>
      </c>
      <c r="F37" s="5" t="s">
        <v>81</v>
      </c>
      <c r="G37" s="5">
        <v>0</v>
      </c>
      <c r="H37" s="5">
        <v>0</v>
      </c>
      <c r="I37" s="5">
        <v>0</v>
      </c>
      <c r="J37" s="5">
        <f>MAX(G37-85,0)</f>
        <v>0</v>
      </c>
      <c r="K37" s="5">
        <v>0</v>
      </c>
      <c r="L37" s="5">
        <v>0</v>
      </c>
      <c r="M37" s="5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13" t="s">
        <v>81</v>
      </c>
      <c r="Y37" s="13">
        <v>0</v>
      </c>
      <c r="Z37" s="13" t="str">
        <f>IF(AD36=2,"uptick (Per 1)","downtick (Per 1)")</f>
        <v>uptick (Per 1)</v>
      </c>
      <c r="AA37" s="13" t="str">
        <f>IF(AD36=2,"uptick (Per 1)","downtick (Per 1)")</f>
        <v>uptick (Per 1)</v>
      </c>
      <c r="AB37" s="2"/>
      <c r="AC37" s="2"/>
      <c r="AD37">
        <f ca="1" t="shared" si="0"/>
        <v>1</v>
      </c>
      <c r="AE37" s="2"/>
      <c r="AF37" s="2"/>
    </row>
    <row r="38" spans="1:32" ht="11.25">
      <c r="A38" s="4" t="s">
        <v>27</v>
      </c>
      <c r="B38" s="4">
        <v>1.4285714285714288</v>
      </c>
      <c r="C38" s="4">
        <v>1.4285714285714288</v>
      </c>
      <c r="D38" s="4">
        <v>1.4285714285714288</v>
      </c>
      <c r="E38" s="4">
        <v>1.4285714285714288</v>
      </c>
      <c r="F38" s="5" t="s">
        <v>82</v>
      </c>
      <c r="G38" s="5">
        <f>IF(AE38=1,142,IF(AE38=2,223,IF(AE38=4,351,IF(AE38=8,552))))</f>
        <v>223</v>
      </c>
      <c r="H38" s="5">
        <v>100</v>
      </c>
      <c r="I38" s="5">
        <f>MAX(180-G38,0)</f>
        <v>0</v>
      </c>
      <c r="J38" s="5">
        <f>MAX(G38-180,0)</f>
        <v>43</v>
      </c>
      <c r="K38" s="5">
        <f>MAX(380-G38,0)</f>
        <v>157</v>
      </c>
      <c r="L38" s="5">
        <f>MAX(G38-380,0)</f>
        <v>0</v>
      </c>
      <c r="M38" s="5"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13" t="s">
        <v>82</v>
      </c>
      <c r="Y38" s="13">
        <v>0</v>
      </c>
      <c r="Z38" s="13" t="str">
        <f>IF(AD37=2,"uptick (per 2)","downtick (per 1)")</f>
        <v>downtick (per 1)</v>
      </c>
      <c r="AA38" s="13" t="str">
        <f>IF(AD37=2,"uptick (Per 2)","downtick (Per 2)")</f>
        <v>downtick (Per 2)</v>
      </c>
      <c r="AB38" s="2"/>
      <c r="AC38" s="2"/>
      <c r="AD38">
        <f ca="1" t="shared" si="0"/>
        <v>1</v>
      </c>
      <c r="AE38" s="2">
        <f>+AD36*AD37*AD38</f>
        <v>2</v>
      </c>
      <c r="AF38" s="2"/>
    </row>
    <row r="39" spans="1:32" ht="11.25">
      <c r="A39" s="4" t="s">
        <v>28</v>
      </c>
      <c r="B39" s="23">
        <v>8.571428571428571E-05</v>
      </c>
      <c r="C39" s="23">
        <v>8.571428571428571E-05</v>
      </c>
      <c r="D39" s="23">
        <v>8.571428571428571E-05</v>
      </c>
      <c r="E39" s="23">
        <v>8.571428571428571E-05</v>
      </c>
      <c r="F39" s="5" t="s">
        <v>17</v>
      </c>
      <c r="G39" s="5">
        <v>0</v>
      </c>
      <c r="H39" s="5">
        <v>0</v>
      </c>
      <c r="I39" s="5">
        <v>0</v>
      </c>
      <c r="J39" s="5">
        <v>0</v>
      </c>
      <c r="K39" s="5"/>
      <c r="L39" s="5"/>
      <c r="M39" s="5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13" t="s">
        <v>17</v>
      </c>
      <c r="Y39" s="13">
        <v>0</v>
      </c>
      <c r="Z39" s="13"/>
      <c r="AA39" s="13"/>
      <c r="AB39" s="2"/>
      <c r="AC39" s="2"/>
      <c r="AD39">
        <f ca="1" t="shared" si="0"/>
        <v>2</v>
      </c>
      <c r="AE39" s="2"/>
      <c r="AF39" s="2"/>
    </row>
    <row r="40" spans="1:32" ht="11.25">
      <c r="A40" s="4" t="s">
        <v>29</v>
      </c>
      <c r="B40" s="4">
        <v>0</v>
      </c>
      <c r="C40" s="4">
        <v>0</v>
      </c>
      <c r="D40" s="4">
        <v>0</v>
      </c>
      <c r="E40" s="4">
        <v>0</v>
      </c>
      <c r="F40" s="5" t="s">
        <v>81</v>
      </c>
      <c r="G40" s="5">
        <v>0</v>
      </c>
      <c r="H40" s="5">
        <v>0</v>
      </c>
      <c r="I40" s="5">
        <v>0</v>
      </c>
      <c r="J40" s="5">
        <f>MAX(G40-85,0)</f>
        <v>0</v>
      </c>
      <c r="K40" s="5">
        <v>0</v>
      </c>
      <c r="L40" s="5">
        <v>0</v>
      </c>
      <c r="M40" s="5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13" t="s">
        <v>81</v>
      </c>
      <c r="Y40" s="13">
        <v>0</v>
      </c>
      <c r="Z40" s="13" t="str">
        <f>IF(AD39=2,"uptick (Per 1)","downtick (Per 1)")</f>
        <v>uptick (Per 1)</v>
      </c>
      <c r="AA40" s="13" t="str">
        <f>IF(AD39=2,"uptick (Per 1)","downtick (Per 1)")</f>
        <v>uptick (Per 1)</v>
      </c>
      <c r="AB40" s="2"/>
      <c r="AC40" s="2"/>
      <c r="AD40">
        <f ca="1" t="shared" si="0"/>
        <v>1</v>
      </c>
      <c r="AE40" s="2"/>
      <c r="AF40" s="2"/>
    </row>
    <row r="41" spans="1:32" ht="11.25">
      <c r="A41" s="4" t="s">
        <v>30</v>
      </c>
      <c r="B41" s="4">
        <v>0</v>
      </c>
      <c r="C41" s="4">
        <v>0</v>
      </c>
      <c r="D41" s="4">
        <v>0</v>
      </c>
      <c r="E41" s="4">
        <v>0</v>
      </c>
      <c r="F41" s="5" t="s">
        <v>82</v>
      </c>
      <c r="G41" s="5">
        <f>IF(AE41=1,142,IF(AE41=2,223,IF(AE41=4,351,IF(AE41=8,552))))</f>
        <v>351</v>
      </c>
      <c r="H41" s="5">
        <v>100</v>
      </c>
      <c r="I41" s="5">
        <f>MAX(180-G41,0)</f>
        <v>0</v>
      </c>
      <c r="J41" s="5">
        <f>MAX(G41-180,0)</f>
        <v>171</v>
      </c>
      <c r="K41" s="5">
        <f>MAX(380-G41,0)</f>
        <v>29</v>
      </c>
      <c r="L41" s="5">
        <f>MAX(G41-380,0)</f>
        <v>0</v>
      </c>
      <c r="M41" s="5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13" t="s">
        <v>82</v>
      </c>
      <c r="Y41" s="13">
        <v>0</v>
      </c>
      <c r="Z41" s="13" t="str">
        <f>IF(AD40=2,"uptick (per 2)","downtick (per 1)")</f>
        <v>downtick (per 1)</v>
      </c>
      <c r="AA41" s="13" t="str">
        <f>IF(AD40=2,"uptick (Per 2)","downtick (Per 2)")</f>
        <v>downtick (Per 2)</v>
      </c>
      <c r="AB41" s="2"/>
      <c r="AC41" s="2"/>
      <c r="AD41">
        <f ca="1" t="shared" si="0"/>
        <v>2</v>
      </c>
      <c r="AE41" s="2">
        <f>+AD39*AD40*AD41</f>
        <v>4</v>
      </c>
      <c r="AF41" s="2"/>
    </row>
    <row r="42" spans="1:32" ht="11.25">
      <c r="A42" s="4" t="s">
        <v>31</v>
      </c>
      <c r="B42" s="4">
        <v>0</v>
      </c>
      <c r="C42" s="4">
        <v>0</v>
      </c>
      <c r="D42" s="4">
        <v>0</v>
      </c>
      <c r="E42" s="4">
        <v>0</v>
      </c>
      <c r="F42" s="5" t="s">
        <v>37</v>
      </c>
      <c r="G42" s="5">
        <v>0</v>
      </c>
      <c r="H42" s="5">
        <v>0</v>
      </c>
      <c r="I42" s="5">
        <v>0</v>
      </c>
      <c r="J42" s="5">
        <v>0</v>
      </c>
      <c r="K42" s="5"/>
      <c r="L42" s="5"/>
      <c r="M42" s="5"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13" t="s">
        <v>37</v>
      </c>
      <c r="Y42" s="13">
        <v>0</v>
      </c>
      <c r="Z42" s="13"/>
      <c r="AA42" s="13"/>
      <c r="AB42" s="2"/>
      <c r="AC42" s="2"/>
      <c r="AD42">
        <f ca="1" t="shared" si="0"/>
        <v>1</v>
      </c>
      <c r="AE42" s="2"/>
      <c r="AF42" s="2"/>
    </row>
    <row r="43" spans="1:32" ht="11.25">
      <c r="A43" s="4" t="s">
        <v>32</v>
      </c>
      <c r="B43" s="4">
        <v>0</v>
      </c>
      <c r="C43" s="4">
        <v>0</v>
      </c>
      <c r="D43" s="4">
        <v>0</v>
      </c>
      <c r="E43" s="4">
        <v>0</v>
      </c>
      <c r="F43" s="5" t="s">
        <v>81</v>
      </c>
      <c r="G43" s="5">
        <v>0</v>
      </c>
      <c r="H43" s="5">
        <v>0</v>
      </c>
      <c r="I43" s="5">
        <v>0</v>
      </c>
      <c r="J43" s="5">
        <f>MAX(G43-85,0)</f>
        <v>0</v>
      </c>
      <c r="K43" s="5">
        <v>0</v>
      </c>
      <c r="L43" s="5">
        <v>0</v>
      </c>
      <c r="M43" s="5"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13" t="s">
        <v>81</v>
      </c>
      <c r="Y43" s="13">
        <v>0</v>
      </c>
      <c r="Z43" s="13" t="str">
        <f>IF(AD42=2,"uptick (Per 1)","downtick (Per 1)")</f>
        <v>downtick (Per 1)</v>
      </c>
      <c r="AA43" s="13" t="str">
        <f>IF(AD42=2,"uptick (Per 1)","downtick (Per 1)")</f>
        <v>downtick (Per 1)</v>
      </c>
      <c r="AB43" s="2"/>
      <c r="AC43" s="2"/>
      <c r="AD43">
        <f ca="1" t="shared" si="0"/>
        <v>2</v>
      </c>
      <c r="AE43" s="2"/>
      <c r="AF43" s="2"/>
    </row>
    <row r="44" spans="1:32" ht="11.25">
      <c r="A44" s="4" t="s">
        <v>33</v>
      </c>
      <c r="B44" s="4">
        <v>0</v>
      </c>
      <c r="C44" s="4">
        <v>0</v>
      </c>
      <c r="D44" s="4">
        <v>0</v>
      </c>
      <c r="E44" s="4">
        <v>0</v>
      </c>
      <c r="F44" s="5" t="s">
        <v>82</v>
      </c>
      <c r="G44" s="5">
        <f>IF(AE44=1,142,IF(AE44=2,223,IF(AE44=4,351,IF(AE44=8,552))))</f>
        <v>351</v>
      </c>
      <c r="H44" s="5">
        <v>100</v>
      </c>
      <c r="I44" s="5">
        <f>MAX(180-G44,0)</f>
        <v>0</v>
      </c>
      <c r="J44" s="5">
        <f>MAX(G44-180,0)</f>
        <v>171</v>
      </c>
      <c r="K44" s="5">
        <f>MAX(380-G44,0)</f>
        <v>29</v>
      </c>
      <c r="L44" s="5">
        <f>MAX(G44-380,0)</f>
        <v>0</v>
      </c>
      <c r="M44" s="5"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13" t="s">
        <v>82</v>
      </c>
      <c r="Y44" s="13">
        <v>0</v>
      </c>
      <c r="Z44" s="13" t="str">
        <f>IF(AD43=2,"uptick (per 2)","downtick (per 1)")</f>
        <v>uptick (per 2)</v>
      </c>
      <c r="AA44" s="13" t="str">
        <f>IF(AD43=2,"uptick (Per 2)","downtick (Per 2)")</f>
        <v>uptick (Per 2)</v>
      </c>
      <c r="AB44" s="2"/>
      <c r="AC44" s="2"/>
      <c r="AD44">
        <f ca="1" t="shared" si="0"/>
        <v>2</v>
      </c>
      <c r="AE44" s="2">
        <f>+AD42*AD43*AD44</f>
        <v>4</v>
      </c>
      <c r="AF44" s="2"/>
    </row>
    <row r="45" spans="1:32" ht="11.25">
      <c r="A45" s="4" t="s">
        <v>34</v>
      </c>
      <c r="B45" s="4">
        <v>0</v>
      </c>
      <c r="C45" s="4">
        <v>0</v>
      </c>
      <c r="D45" s="4">
        <v>0</v>
      </c>
      <c r="E45" s="4"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E45" s="2"/>
      <c r="AF45" s="2"/>
    </row>
    <row r="46" spans="1:32" ht="11.25">
      <c r="A46" s="2"/>
      <c r="B46" s="2"/>
      <c r="C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E46" s="2"/>
      <c r="AF46" s="2"/>
    </row>
    <row r="47" spans="1:32" ht="11.25">
      <c r="A47" s="2"/>
      <c r="B47" s="2"/>
      <c r="C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E47" s="2"/>
      <c r="AF47" s="2"/>
    </row>
    <row r="48" spans="1:32" ht="11.25">
      <c r="A48" s="2"/>
      <c r="B48" s="2"/>
      <c r="C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1.25">
      <c r="A49" s="2"/>
      <c r="B49" s="2"/>
      <c r="C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1.25">
      <c r="A50" s="2"/>
      <c r="B50" s="2"/>
      <c r="C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1.25">
      <c r="A51" s="2"/>
      <c r="B51" s="2"/>
      <c r="C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/>
  <dimension ref="A1:AH49"/>
  <sheetViews>
    <sheetView workbookViewId="0" topLeftCell="A1">
      <selection activeCell="A3" sqref="A3"/>
    </sheetView>
  </sheetViews>
  <sheetFormatPr defaultColWidth="9.33203125" defaultRowHeight="11.25"/>
  <cols>
    <col min="1" max="1" width="21.83203125" style="0" customWidth="1"/>
  </cols>
  <sheetData>
    <row r="1" spans="1:17" ht="11.25">
      <c r="A1" s="6" t="s">
        <v>1</v>
      </c>
      <c r="B1" s="6">
        <v>8</v>
      </c>
      <c r="C1" s="3" t="s">
        <v>35</v>
      </c>
      <c r="D1" s="3" t="s">
        <v>115</v>
      </c>
      <c r="E1" s="3" t="s">
        <v>116</v>
      </c>
      <c r="F1" s="3" t="s">
        <v>117</v>
      </c>
      <c r="G1" s="3" t="s">
        <v>118</v>
      </c>
      <c r="H1" s="3" t="s">
        <v>119</v>
      </c>
      <c r="I1" s="3" t="s">
        <v>120</v>
      </c>
      <c r="J1" s="3" t="s">
        <v>121</v>
      </c>
      <c r="K1" s="3" t="s">
        <v>122</v>
      </c>
      <c r="L1" s="3"/>
      <c r="N1" t="s">
        <v>92</v>
      </c>
      <c r="Q1" t="s">
        <v>91</v>
      </c>
    </row>
    <row r="2" spans="1:17" ht="11.25">
      <c r="A2" s="6" t="s">
        <v>0</v>
      </c>
      <c r="B2" s="6">
        <v>10</v>
      </c>
      <c r="C2" s="3" t="s">
        <v>49</v>
      </c>
      <c r="D2" s="3" t="s">
        <v>59</v>
      </c>
      <c r="E2" s="3" t="s">
        <v>59</v>
      </c>
      <c r="F2" s="3" t="s">
        <v>59</v>
      </c>
      <c r="G2" s="3" t="s">
        <v>59</v>
      </c>
      <c r="H2" s="3" t="s">
        <v>59</v>
      </c>
      <c r="I2" s="3" t="s">
        <v>59</v>
      </c>
      <c r="J2" s="3" t="s">
        <v>59</v>
      </c>
      <c r="K2" s="3" t="s">
        <v>59</v>
      </c>
      <c r="L2" s="3"/>
      <c r="Q2">
        <f ca="1">INT(1+RAND()*6)</f>
        <v>6</v>
      </c>
    </row>
    <row r="3" spans="1:12" ht="11.25">
      <c r="A3" s="6" t="s">
        <v>2</v>
      </c>
      <c r="B3" s="6">
        <v>1</v>
      </c>
      <c r="C3" s="3" t="s">
        <v>36</v>
      </c>
      <c r="D3" s="3" t="s">
        <v>84</v>
      </c>
      <c r="E3" s="3" t="s">
        <v>84</v>
      </c>
      <c r="F3" s="3" t="s">
        <v>84</v>
      </c>
      <c r="G3" s="3" t="s">
        <v>84</v>
      </c>
      <c r="H3" s="3" t="s">
        <v>9</v>
      </c>
      <c r="I3" s="3" t="s">
        <v>9</v>
      </c>
      <c r="J3" s="3" t="s">
        <v>9</v>
      </c>
      <c r="K3" s="3" t="s">
        <v>84</v>
      </c>
      <c r="L3" s="3"/>
    </row>
    <row r="4" spans="1:12" ht="11.25">
      <c r="A4" s="6" t="s">
        <v>3</v>
      </c>
      <c r="B4" s="6">
        <v>240</v>
      </c>
      <c r="C4" s="3" t="s">
        <v>43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/>
    </row>
    <row r="5" spans="1:12" ht="11.25">
      <c r="A5" s="6" t="s">
        <v>4</v>
      </c>
      <c r="B5" s="6">
        <v>60</v>
      </c>
      <c r="C5" s="3" t="s">
        <v>44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/>
    </row>
    <row r="6" spans="1:12" ht="11.25">
      <c r="A6" s="6" t="s">
        <v>5</v>
      </c>
      <c r="B6" s="6">
        <v>4</v>
      </c>
      <c r="C6" s="3" t="s">
        <v>53</v>
      </c>
      <c r="D6" s="3" t="s">
        <v>46</v>
      </c>
      <c r="E6" s="3" t="s">
        <v>46</v>
      </c>
      <c r="F6" s="3" t="s">
        <v>46</v>
      </c>
      <c r="G6" s="3" t="s">
        <v>46</v>
      </c>
      <c r="H6" s="3" t="s">
        <v>46</v>
      </c>
      <c r="I6" s="3" t="s">
        <v>46</v>
      </c>
      <c r="J6" s="3" t="s">
        <v>46</v>
      </c>
      <c r="K6" s="3" t="s">
        <v>46</v>
      </c>
      <c r="L6" s="3"/>
    </row>
    <row r="7" spans="1:12" ht="11.25">
      <c r="A7" s="6" t="s">
        <v>6</v>
      </c>
      <c r="B7" s="6">
        <v>10</v>
      </c>
      <c r="C7" s="3" t="s">
        <v>45</v>
      </c>
      <c r="D7" s="3" t="s">
        <v>38</v>
      </c>
      <c r="E7" s="3" t="s">
        <v>38</v>
      </c>
      <c r="F7" s="3" t="s">
        <v>38</v>
      </c>
      <c r="G7" s="3" t="s">
        <v>38</v>
      </c>
      <c r="H7" s="3" t="s">
        <v>38</v>
      </c>
      <c r="I7" s="3" t="s">
        <v>38</v>
      </c>
      <c r="J7" s="3" t="s">
        <v>38</v>
      </c>
      <c r="K7" s="3" t="s">
        <v>38</v>
      </c>
      <c r="L7" s="3"/>
    </row>
    <row r="8" spans="1:12" ht="11.25">
      <c r="A8" s="6" t="s">
        <v>7</v>
      </c>
      <c r="B8" s="6">
        <v>5</v>
      </c>
      <c r="C8" s="3" t="s">
        <v>77</v>
      </c>
      <c r="D8" s="3" t="s">
        <v>90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/>
    </row>
    <row r="9" spans="1:12" ht="11.25">
      <c r="A9" s="6" t="s">
        <v>48</v>
      </c>
      <c r="B9" s="14" t="s">
        <v>46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1.25">
      <c r="A10" s="6" t="s">
        <v>80</v>
      </c>
      <c r="B10" s="6">
        <v>30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1.25">
      <c r="A11" s="6" t="s">
        <v>89</v>
      </c>
      <c r="B11" s="6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1.25">
      <c r="A12" s="6" t="s">
        <v>83</v>
      </c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1.25">
      <c r="A13" s="6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1.25">
      <c r="A14" s="6"/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1.25">
      <c r="A15" s="6"/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1.25">
      <c r="A16" s="6"/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1.25">
      <c r="A17" s="6" t="s">
        <v>98</v>
      </c>
      <c r="B17" s="6" t="s">
        <v>90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1.25">
      <c r="A18" s="6"/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1.25">
      <c r="A19" s="6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34" ht="45">
      <c r="A20" s="4" t="s">
        <v>52</v>
      </c>
      <c r="B20" s="4" t="s">
        <v>10</v>
      </c>
      <c r="C20" s="4" t="s">
        <v>11</v>
      </c>
      <c r="D20" s="4" t="s">
        <v>93</v>
      </c>
      <c r="E20" s="4" t="s">
        <v>94</v>
      </c>
      <c r="F20" s="7" t="s">
        <v>54</v>
      </c>
      <c r="G20" s="5" t="s">
        <v>115</v>
      </c>
      <c r="H20" s="5" t="s">
        <v>116</v>
      </c>
      <c r="I20" s="5" t="s">
        <v>117</v>
      </c>
      <c r="J20" s="5" t="s">
        <v>118</v>
      </c>
      <c r="K20" s="5" t="s">
        <v>119</v>
      </c>
      <c r="L20" s="5" t="s">
        <v>120</v>
      </c>
      <c r="M20" s="5" t="s">
        <v>121</v>
      </c>
      <c r="N20" s="5" t="s">
        <v>122</v>
      </c>
      <c r="O20" s="5" t="s">
        <v>51</v>
      </c>
      <c r="P20" s="11" t="s">
        <v>62</v>
      </c>
      <c r="Q20" s="11" t="s">
        <v>76</v>
      </c>
      <c r="R20" s="22" t="s">
        <v>123</v>
      </c>
      <c r="S20" s="9" t="s">
        <v>124</v>
      </c>
      <c r="T20" s="22" t="s">
        <v>125</v>
      </c>
      <c r="U20" s="9" t="s">
        <v>126</v>
      </c>
      <c r="V20" s="22" t="s">
        <v>127</v>
      </c>
      <c r="W20" s="22" t="s">
        <v>128</v>
      </c>
      <c r="X20" s="22" t="s">
        <v>118</v>
      </c>
      <c r="Y20" s="22" t="s">
        <v>129</v>
      </c>
      <c r="Z20" s="22" t="s">
        <v>119</v>
      </c>
      <c r="AA20" s="22" t="s">
        <v>130</v>
      </c>
      <c r="AB20" s="22" t="s">
        <v>120</v>
      </c>
      <c r="AC20" s="22" t="s">
        <v>131</v>
      </c>
      <c r="AD20" s="22" t="s">
        <v>121</v>
      </c>
      <c r="AE20" s="22" t="s">
        <v>131</v>
      </c>
      <c r="AF20" s="22" t="s">
        <v>122</v>
      </c>
      <c r="AG20" s="22" t="s">
        <v>132</v>
      </c>
      <c r="AH20" s="5" t="s">
        <v>91</v>
      </c>
    </row>
    <row r="21" spans="1:34" ht="11.25">
      <c r="A21" s="4" t="s">
        <v>8</v>
      </c>
      <c r="B21" s="4">
        <v>1850</v>
      </c>
      <c r="C21" s="4">
        <v>1480</v>
      </c>
      <c r="D21" s="4">
        <v>500</v>
      </c>
      <c r="E21" s="4">
        <v>500</v>
      </c>
      <c r="F21" s="5" t="s">
        <v>18</v>
      </c>
      <c r="G21" s="5">
        <f aca="true" t="shared" si="0" ref="G21:G30">IF(AH21=1,5,IF(AH21=2,10,IF(AH21=3,10,IF(AH21=4,25,IF(AH21=5,25,IF(AH21=6,40))))))</f>
        <v>10</v>
      </c>
      <c r="H21" s="5">
        <f aca="true" t="shared" si="1" ref="H21:H30">IF($AH21=1,15,IF($AH21=2,15,IF($AH21=3,20,IF($AH21=4,20,IF($AH21=5,30,IF($AH21=6,60))))))</f>
        <v>20</v>
      </c>
      <c r="I21" s="5">
        <f aca="true" t="shared" si="2" ref="I21:I30">IF($AH21=1,45,IF($AH21=2,45,IF($AH21=3,20,IF($AH21=4,20,IF($AH21=5,10,IF($AH21=6,10))))))</f>
        <v>20</v>
      </c>
      <c r="J21" s="5">
        <f aca="true" t="shared" si="3" ref="J21:J30">IF($AH21=1,0,IF($AH21=2,0,IF($AH21=3,0,IF($AH21=4,5,IF($AH21=5,5,IF($AH21=6,20))))))</f>
        <v>0</v>
      </c>
      <c r="K21" s="5">
        <f aca="true" t="shared" si="4" ref="K21:K30">IF($AH21=1,5,IF($AH21=2,0,IF($AH21=3,0,IF($AH21=4,0,IF($AH21=5,0,IF($AH21=6,0))))))</f>
        <v>0</v>
      </c>
      <c r="L21" s="5">
        <f aca="true" t="shared" si="5" ref="L21:L30">IF($AH21=1,0,IF($AH21=2,0,IF($AH21=3,0,IF($AH21=4,0,IF($AH21=5,5,IF($AH21=6,35))))))</f>
        <v>0</v>
      </c>
      <c r="M21" s="5">
        <f aca="true" t="shared" si="6" ref="M21:M30">IF($AH21=1,0,IF($AH21=2,0,IF($AH21=3,0,IF($AH21=4,0,IF($AH21=5,0,IF($AH21=6,30))))))</f>
        <v>0</v>
      </c>
      <c r="N21" s="5">
        <f aca="true" t="shared" si="7" ref="N21:N30">IF($AH21=1,5,IF($AH21=2,5,IF($AH21=3,0,IF($AH21=4,0,IF($AH21=5,0,IF($AH21=6,0))))))</f>
        <v>0</v>
      </c>
      <c r="O21" s="5">
        <v>0.04</v>
      </c>
      <c r="P21" s="11" t="s">
        <v>18</v>
      </c>
      <c r="Q21" s="11">
        <v>0</v>
      </c>
      <c r="R21" s="11">
        <v>14</v>
      </c>
      <c r="S21" s="11">
        <v>14</v>
      </c>
      <c r="T21" s="11">
        <v>22</v>
      </c>
      <c r="U21" s="11">
        <v>22</v>
      </c>
      <c r="V21" s="11">
        <v>21</v>
      </c>
      <c r="W21" s="11">
        <v>21</v>
      </c>
      <c r="X21" s="11"/>
      <c r="Y21" s="11"/>
      <c r="Z21" s="11"/>
      <c r="AA21" s="11"/>
      <c r="AB21" s="11"/>
      <c r="AC21" s="11"/>
      <c r="AD21" s="11"/>
      <c r="AE21" s="11"/>
      <c r="AF21" s="11">
        <v>1</v>
      </c>
      <c r="AG21" s="11">
        <v>1</v>
      </c>
      <c r="AH21">
        <f ca="1">INT(1+RAND()*6)</f>
        <v>3</v>
      </c>
    </row>
    <row r="22" spans="1:34" ht="11.25">
      <c r="A22" s="4" t="s">
        <v>19</v>
      </c>
      <c r="B22" s="4">
        <v>222</v>
      </c>
      <c r="C22" s="4">
        <v>0</v>
      </c>
      <c r="D22" s="4">
        <v>0</v>
      </c>
      <c r="E22" s="4">
        <v>0</v>
      </c>
      <c r="F22" s="5" t="s">
        <v>12</v>
      </c>
      <c r="G22" s="5">
        <f t="shared" si="0"/>
        <v>40</v>
      </c>
      <c r="H22" s="5">
        <f t="shared" si="1"/>
        <v>60</v>
      </c>
      <c r="I22" s="5">
        <f t="shared" si="2"/>
        <v>10</v>
      </c>
      <c r="J22" s="5">
        <f t="shared" si="3"/>
        <v>20</v>
      </c>
      <c r="K22" s="5">
        <f t="shared" si="4"/>
        <v>0</v>
      </c>
      <c r="L22" s="5">
        <f t="shared" si="5"/>
        <v>35</v>
      </c>
      <c r="M22" s="5">
        <f t="shared" si="6"/>
        <v>30</v>
      </c>
      <c r="N22" s="5">
        <f t="shared" si="7"/>
        <v>0</v>
      </c>
      <c r="O22" s="5">
        <v>0.04</v>
      </c>
      <c r="P22" s="11" t="s">
        <v>12</v>
      </c>
      <c r="Q22" s="11">
        <v>0</v>
      </c>
      <c r="R22" s="11">
        <v>14</v>
      </c>
      <c r="S22" s="11">
        <v>14</v>
      </c>
      <c r="T22" s="11">
        <v>22</v>
      </c>
      <c r="U22" s="11">
        <v>22</v>
      </c>
      <c r="V22" s="11">
        <v>21</v>
      </c>
      <c r="W22" s="11">
        <v>21</v>
      </c>
      <c r="X22" s="11"/>
      <c r="Y22" s="11"/>
      <c r="Z22" s="11"/>
      <c r="AA22" s="11"/>
      <c r="AB22" s="11"/>
      <c r="AC22" s="11"/>
      <c r="AD22" s="11"/>
      <c r="AE22" s="11"/>
      <c r="AF22" s="11">
        <v>1</v>
      </c>
      <c r="AG22" s="11">
        <v>1</v>
      </c>
      <c r="AH22">
        <f aca="true" ca="1" t="shared" si="8" ref="AH22:AH30">INT(1+RAND()*6)</f>
        <v>6</v>
      </c>
    </row>
    <row r="23" spans="1:34" ht="11.25">
      <c r="A23" s="4" t="s">
        <v>20</v>
      </c>
      <c r="B23" s="4">
        <v>0</v>
      </c>
      <c r="C23" s="4">
        <v>158</v>
      </c>
      <c r="D23" s="4">
        <v>0</v>
      </c>
      <c r="E23" s="4">
        <v>0</v>
      </c>
      <c r="F23" s="5" t="s">
        <v>13</v>
      </c>
      <c r="G23" s="5">
        <f t="shared" si="0"/>
        <v>25</v>
      </c>
      <c r="H23" s="5">
        <f t="shared" si="1"/>
        <v>30</v>
      </c>
      <c r="I23" s="5">
        <f t="shared" si="2"/>
        <v>10</v>
      </c>
      <c r="J23" s="5">
        <f t="shared" si="3"/>
        <v>5</v>
      </c>
      <c r="K23" s="5">
        <f t="shared" si="4"/>
        <v>0</v>
      </c>
      <c r="L23" s="5">
        <f t="shared" si="5"/>
        <v>5</v>
      </c>
      <c r="M23" s="5">
        <f t="shared" si="6"/>
        <v>0</v>
      </c>
      <c r="N23" s="5">
        <f t="shared" si="7"/>
        <v>0</v>
      </c>
      <c r="O23" s="5">
        <v>0.04</v>
      </c>
      <c r="P23" s="11" t="s">
        <v>13</v>
      </c>
      <c r="Q23" s="11">
        <v>0</v>
      </c>
      <c r="R23" s="11">
        <v>14</v>
      </c>
      <c r="S23" s="11">
        <v>14</v>
      </c>
      <c r="T23" s="11">
        <v>22</v>
      </c>
      <c r="U23" s="11">
        <v>22</v>
      </c>
      <c r="V23" s="11">
        <v>21</v>
      </c>
      <c r="W23" s="11">
        <v>21</v>
      </c>
      <c r="X23" s="11"/>
      <c r="Y23" s="11"/>
      <c r="Z23" s="11"/>
      <c r="AA23" s="11"/>
      <c r="AB23" s="11"/>
      <c r="AC23" s="11"/>
      <c r="AD23" s="11"/>
      <c r="AE23" s="11"/>
      <c r="AF23" s="11">
        <v>1</v>
      </c>
      <c r="AG23" s="11">
        <v>1</v>
      </c>
      <c r="AH23">
        <f ca="1" t="shared" si="8"/>
        <v>5</v>
      </c>
    </row>
    <row r="24" spans="1:34" ht="11.25">
      <c r="A24" s="4" t="s">
        <v>39</v>
      </c>
      <c r="B24" s="4">
        <v>0</v>
      </c>
      <c r="C24" s="4">
        <v>0</v>
      </c>
      <c r="D24" s="4">
        <v>212</v>
      </c>
      <c r="E24" s="4">
        <v>212</v>
      </c>
      <c r="F24" s="5" t="s">
        <v>14</v>
      </c>
      <c r="G24" s="5">
        <f t="shared" si="0"/>
        <v>10</v>
      </c>
      <c r="H24" s="5">
        <f t="shared" si="1"/>
        <v>15</v>
      </c>
      <c r="I24" s="5">
        <f t="shared" si="2"/>
        <v>45</v>
      </c>
      <c r="J24" s="5">
        <f t="shared" si="3"/>
        <v>0</v>
      </c>
      <c r="K24" s="5">
        <f t="shared" si="4"/>
        <v>0</v>
      </c>
      <c r="L24" s="5">
        <f t="shared" si="5"/>
        <v>0</v>
      </c>
      <c r="M24" s="5">
        <f t="shared" si="6"/>
        <v>0</v>
      </c>
      <c r="N24" s="5">
        <f t="shared" si="7"/>
        <v>5</v>
      </c>
      <c r="O24" s="5">
        <v>0.04</v>
      </c>
      <c r="P24" s="11" t="s">
        <v>14</v>
      </c>
      <c r="Q24" s="11">
        <v>0</v>
      </c>
      <c r="R24" s="11">
        <v>14</v>
      </c>
      <c r="S24" s="11">
        <v>14</v>
      </c>
      <c r="T24" s="11">
        <v>22</v>
      </c>
      <c r="U24" s="11">
        <v>22</v>
      </c>
      <c r="V24" s="11">
        <v>21</v>
      </c>
      <c r="W24" s="11">
        <v>21</v>
      </c>
      <c r="X24" s="11"/>
      <c r="Y24" s="11"/>
      <c r="Z24" s="11"/>
      <c r="AA24" s="11"/>
      <c r="AB24" s="11"/>
      <c r="AC24" s="11"/>
      <c r="AD24" s="11"/>
      <c r="AE24" s="11"/>
      <c r="AF24" s="11">
        <v>1</v>
      </c>
      <c r="AG24" s="11">
        <v>1</v>
      </c>
      <c r="AH24">
        <f ca="1" t="shared" si="8"/>
        <v>2</v>
      </c>
    </row>
    <row r="25" spans="1:34" ht="11.25">
      <c r="A25" s="4" t="s">
        <v>40</v>
      </c>
      <c r="B25" s="4">
        <v>0</v>
      </c>
      <c r="C25" s="4">
        <v>0</v>
      </c>
      <c r="D25" s="4">
        <v>0</v>
      </c>
      <c r="E25" s="4">
        <v>0</v>
      </c>
      <c r="F25" s="5" t="s">
        <v>15</v>
      </c>
      <c r="G25" s="5">
        <f t="shared" si="0"/>
        <v>10</v>
      </c>
      <c r="H25" s="5">
        <f t="shared" si="1"/>
        <v>15</v>
      </c>
      <c r="I25" s="5">
        <f t="shared" si="2"/>
        <v>45</v>
      </c>
      <c r="J25" s="5">
        <f t="shared" si="3"/>
        <v>0</v>
      </c>
      <c r="K25" s="5">
        <f t="shared" si="4"/>
        <v>0</v>
      </c>
      <c r="L25" s="5">
        <f t="shared" si="5"/>
        <v>0</v>
      </c>
      <c r="M25" s="5">
        <f t="shared" si="6"/>
        <v>0</v>
      </c>
      <c r="N25" s="5">
        <f t="shared" si="7"/>
        <v>5</v>
      </c>
      <c r="O25" s="5">
        <v>0.04</v>
      </c>
      <c r="P25" s="11" t="s">
        <v>15</v>
      </c>
      <c r="Q25" s="11">
        <v>0</v>
      </c>
      <c r="R25" s="11">
        <v>14</v>
      </c>
      <c r="S25" s="11">
        <v>14</v>
      </c>
      <c r="T25" s="11">
        <v>22</v>
      </c>
      <c r="U25" s="11">
        <v>22</v>
      </c>
      <c r="V25" s="11">
        <v>21</v>
      </c>
      <c r="W25" s="11">
        <v>21</v>
      </c>
      <c r="X25" s="11"/>
      <c r="Y25" s="11"/>
      <c r="Z25" s="11"/>
      <c r="AA25" s="11"/>
      <c r="AB25" s="11"/>
      <c r="AC25" s="11"/>
      <c r="AD25" s="11"/>
      <c r="AE25" s="11"/>
      <c r="AF25" s="11">
        <v>1</v>
      </c>
      <c r="AG25" s="11">
        <v>1</v>
      </c>
      <c r="AH25">
        <f ca="1" t="shared" si="8"/>
        <v>2</v>
      </c>
    </row>
    <row r="26" spans="1:34" ht="11.25">
      <c r="A26" s="4" t="s">
        <v>55</v>
      </c>
      <c r="B26" s="4">
        <v>0</v>
      </c>
      <c r="C26" s="4">
        <v>0</v>
      </c>
      <c r="D26" s="4">
        <v>0</v>
      </c>
      <c r="E26" s="4">
        <v>0</v>
      </c>
      <c r="F26" s="5" t="s">
        <v>16</v>
      </c>
      <c r="G26" s="5">
        <f t="shared" si="0"/>
        <v>10</v>
      </c>
      <c r="H26" s="5">
        <f t="shared" si="1"/>
        <v>20</v>
      </c>
      <c r="I26" s="5">
        <f t="shared" si="2"/>
        <v>20</v>
      </c>
      <c r="J26" s="5">
        <f t="shared" si="3"/>
        <v>0</v>
      </c>
      <c r="K26" s="5">
        <f t="shared" si="4"/>
        <v>0</v>
      </c>
      <c r="L26" s="5">
        <f t="shared" si="5"/>
        <v>0</v>
      </c>
      <c r="M26" s="5">
        <f t="shared" si="6"/>
        <v>0</v>
      </c>
      <c r="N26" s="5">
        <f t="shared" si="7"/>
        <v>0</v>
      </c>
      <c r="O26" s="5">
        <v>0.04</v>
      </c>
      <c r="P26" s="11" t="s">
        <v>16</v>
      </c>
      <c r="Q26" s="11">
        <v>0</v>
      </c>
      <c r="R26" s="11">
        <v>14</v>
      </c>
      <c r="S26" s="11">
        <v>14</v>
      </c>
      <c r="T26" s="11">
        <v>22</v>
      </c>
      <c r="U26" s="11">
        <v>22</v>
      </c>
      <c r="V26" s="11">
        <v>21</v>
      </c>
      <c r="W26" s="11">
        <v>21</v>
      </c>
      <c r="X26" s="11"/>
      <c r="Y26" s="11"/>
      <c r="Z26" s="11"/>
      <c r="AA26" s="11"/>
      <c r="AB26" s="11"/>
      <c r="AC26" s="11"/>
      <c r="AD26" s="11"/>
      <c r="AE26" s="11"/>
      <c r="AF26" s="11">
        <v>1</v>
      </c>
      <c r="AG26" s="11">
        <v>1</v>
      </c>
      <c r="AH26">
        <f ca="1" t="shared" si="8"/>
        <v>3</v>
      </c>
    </row>
    <row r="27" spans="1:34" ht="11.25">
      <c r="A27" s="4" t="s">
        <v>56</v>
      </c>
      <c r="B27" s="4">
        <v>0</v>
      </c>
      <c r="C27" s="4">
        <v>0</v>
      </c>
      <c r="D27" s="4">
        <v>0</v>
      </c>
      <c r="E27" s="4">
        <v>0</v>
      </c>
      <c r="F27" s="5" t="s">
        <v>17</v>
      </c>
      <c r="G27" s="5">
        <f t="shared" si="0"/>
        <v>40</v>
      </c>
      <c r="H27" s="5">
        <f t="shared" si="1"/>
        <v>60</v>
      </c>
      <c r="I27" s="5">
        <f t="shared" si="2"/>
        <v>10</v>
      </c>
      <c r="J27" s="5">
        <f t="shared" si="3"/>
        <v>20</v>
      </c>
      <c r="K27" s="5">
        <f t="shared" si="4"/>
        <v>0</v>
      </c>
      <c r="L27" s="5">
        <f t="shared" si="5"/>
        <v>35</v>
      </c>
      <c r="M27" s="5">
        <f t="shared" si="6"/>
        <v>30</v>
      </c>
      <c r="N27" s="5">
        <f t="shared" si="7"/>
        <v>0</v>
      </c>
      <c r="O27" s="5">
        <v>0.04</v>
      </c>
      <c r="P27" s="11" t="s">
        <v>133</v>
      </c>
      <c r="Q27" s="11">
        <v>0</v>
      </c>
      <c r="R27" s="11">
        <v>14</v>
      </c>
      <c r="S27" s="11">
        <v>14</v>
      </c>
      <c r="T27" s="11">
        <v>22</v>
      </c>
      <c r="U27" s="11">
        <v>22</v>
      </c>
      <c r="V27" s="11">
        <v>21</v>
      </c>
      <c r="W27" s="11">
        <v>21</v>
      </c>
      <c r="X27" s="11"/>
      <c r="Y27" s="11"/>
      <c r="Z27" s="11"/>
      <c r="AA27" s="11"/>
      <c r="AB27" s="11"/>
      <c r="AC27" s="11"/>
      <c r="AD27" s="11"/>
      <c r="AE27" s="11"/>
      <c r="AF27" s="11">
        <v>1</v>
      </c>
      <c r="AG27" s="11">
        <v>1</v>
      </c>
      <c r="AH27">
        <f ca="1" t="shared" si="8"/>
        <v>6</v>
      </c>
    </row>
    <row r="28" spans="1:34" ht="11.25">
      <c r="A28" s="4" t="s">
        <v>87</v>
      </c>
      <c r="B28" s="4">
        <v>0</v>
      </c>
      <c r="C28" s="4">
        <v>0</v>
      </c>
      <c r="D28" s="4">
        <v>0</v>
      </c>
      <c r="E28" s="4">
        <v>0</v>
      </c>
      <c r="F28" s="5" t="s">
        <v>37</v>
      </c>
      <c r="G28" s="5">
        <f t="shared" si="0"/>
        <v>40</v>
      </c>
      <c r="H28" s="5">
        <f t="shared" si="1"/>
        <v>60</v>
      </c>
      <c r="I28" s="5">
        <f t="shared" si="2"/>
        <v>10</v>
      </c>
      <c r="J28" s="5">
        <f t="shared" si="3"/>
        <v>20</v>
      </c>
      <c r="K28" s="5">
        <f t="shared" si="4"/>
        <v>0</v>
      </c>
      <c r="L28" s="5">
        <f t="shared" si="5"/>
        <v>35</v>
      </c>
      <c r="M28" s="5">
        <f t="shared" si="6"/>
        <v>30</v>
      </c>
      <c r="N28" s="5">
        <f t="shared" si="7"/>
        <v>0</v>
      </c>
      <c r="O28" s="5">
        <v>0.04</v>
      </c>
      <c r="P28" s="11" t="s">
        <v>37</v>
      </c>
      <c r="Q28" s="11">
        <v>0</v>
      </c>
      <c r="R28" s="11">
        <v>14</v>
      </c>
      <c r="S28" s="11">
        <v>14</v>
      </c>
      <c r="T28" s="11">
        <v>22</v>
      </c>
      <c r="U28" s="11">
        <v>22</v>
      </c>
      <c r="V28" s="11">
        <v>21</v>
      </c>
      <c r="W28" s="11">
        <v>21</v>
      </c>
      <c r="X28" s="11"/>
      <c r="Y28" s="11"/>
      <c r="Z28" s="11"/>
      <c r="AA28" s="11"/>
      <c r="AB28" s="11"/>
      <c r="AC28" s="11"/>
      <c r="AD28" s="11"/>
      <c r="AE28" s="11"/>
      <c r="AF28" s="11">
        <v>1</v>
      </c>
      <c r="AG28" s="11">
        <v>1</v>
      </c>
      <c r="AH28">
        <f ca="1" t="shared" si="8"/>
        <v>6</v>
      </c>
    </row>
    <row r="29" spans="1:34" ht="11.25">
      <c r="A29" s="4" t="s">
        <v>96</v>
      </c>
      <c r="B29" s="4">
        <v>0</v>
      </c>
      <c r="C29" s="4">
        <v>0</v>
      </c>
      <c r="D29" s="4">
        <v>0</v>
      </c>
      <c r="E29" s="4">
        <v>0</v>
      </c>
      <c r="F29" s="5" t="s">
        <v>85</v>
      </c>
      <c r="G29" s="5">
        <f t="shared" si="0"/>
        <v>25</v>
      </c>
      <c r="H29" s="5">
        <f t="shared" si="1"/>
        <v>20</v>
      </c>
      <c r="I29" s="5">
        <f t="shared" si="2"/>
        <v>20</v>
      </c>
      <c r="J29" s="5">
        <f t="shared" si="3"/>
        <v>5</v>
      </c>
      <c r="K29" s="5">
        <f t="shared" si="4"/>
        <v>0</v>
      </c>
      <c r="L29" s="5">
        <f t="shared" si="5"/>
        <v>0</v>
      </c>
      <c r="M29" s="5">
        <f t="shared" si="6"/>
        <v>0</v>
      </c>
      <c r="N29" s="5">
        <f t="shared" si="7"/>
        <v>0</v>
      </c>
      <c r="O29" s="5">
        <v>0.04</v>
      </c>
      <c r="P29" s="11" t="s">
        <v>85</v>
      </c>
      <c r="Q29" s="11">
        <v>0</v>
      </c>
      <c r="R29" s="11">
        <v>14</v>
      </c>
      <c r="S29" s="11">
        <v>14</v>
      </c>
      <c r="T29" s="11">
        <v>22</v>
      </c>
      <c r="U29" s="11">
        <v>22</v>
      </c>
      <c r="V29" s="11">
        <v>21</v>
      </c>
      <c r="W29" s="11">
        <v>21</v>
      </c>
      <c r="X29" s="11"/>
      <c r="Y29" s="11"/>
      <c r="Z29" s="11"/>
      <c r="AA29" s="11"/>
      <c r="AB29" s="11"/>
      <c r="AC29" s="11"/>
      <c r="AD29" s="11"/>
      <c r="AE29" s="11"/>
      <c r="AF29" s="11">
        <v>1</v>
      </c>
      <c r="AG29" s="11">
        <v>1</v>
      </c>
      <c r="AH29">
        <f ca="1" t="shared" si="8"/>
        <v>4</v>
      </c>
    </row>
    <row r="30" spans="1:34" ht="11.25">
      <c r="A30" s="4" t="s">
        <v>21</v>
      </c>
      <c r="B30" s="4">
        <v>3</v>
      </c>
      <c r="C30" s="4">
        <v>2</v>
      </c>
      <c r="D30" s="4">
        <v>2</v>
      </c>
      <c r="E30" s="4">
        <v>2</v>
      </c>
      <c r="F30" s="5" t="s">
        <v>86</v>
      </c>
      <c r="G30" s="5">
        <f t="shared" si="0"/>
        <v>10</v>
      </c>
      <c r="H30" s="5">
        <f t="shared" si="1"/>
        <v>15</v>
      </c>
      <c r="I30" s="5">
        <f t="shared" si="2"/>
        <v>45</v>
      </c>
      <c r="J30" s="5">
        <f t="shared" si="3"/>
        <v>0</v>
      </c>
      <c r="K30" s="5">
        <f t="shared" si="4"/>
        <v>0</v>
      </c>
      <c r="L30" s="5">
        <f t="shared" si="5"/>
        <v>0</v>
      </c>
      <c r="M30" s="5">
        <f t="shared" si="6"/>
        <v>0</v>
      </c>
      <c r="N30" s="5">
        <f t="shared" si="7"/>
        <v>5</v>
      </c>
      <c r="O30" s="5">
        <v>0.04</v>
      </c>
      <c r="P30" s="11" t="s">
        <v>86</v>
      </c>
      <c r="Q30" s="11">
        <v>0</v>
      </c>
      <c r="R30" s="11">
        <v>14</v>
      </c>
      <c r="S30" s="11">
        <v>14</v>
      </c>
      <c r="T30" s="11">
        <v>22</v>
      </c>
      <c r="U30" s="11">
        <v>22</v>
      </c>
      <c r="V30" s="11">
        <v>21</v>
      </c>
      <c r="W30" s="11">
        <v>21</v>
      </c>
      <c r="X30" s="11"/>
      <c r="Y30" s="11"/>
      <c r="Z30" s="11"/>
      <c r="AA30" s="11"/>
      <c r="AB30" s="11"/>
      <c r="AC30" s="11"/>
      <c r="AD30" s="11"/>
      <c r="AE30" s="11"/>
      <c r="AF30" s="11">
        <v>1</v>
      </c>
      <c r="AG30" s="11">
        <v>1</v>
      </c>
      <c r="AH30">
        <f ca="1" t="shared" si="8"/>
        <v>2</v>
      </c>
    </row>
    <row r="31" spans="1:5" ht="11.25">
      <c r="A31" s="4" t="s">
        <v>22</v>
      </c>
      <c r="B31" s="4">
        <v>2</v>
      </c>
      <c r="C31" s="4">
        <v>3</v>
      </c>
      <c r="D31" s="4">
        <v>2</v>
      </c>
      <c r="E31" s="4">
        <v>2</v>
      </c>
    </row>
    <row r="32" spans="1:5" ht="11.25">
      <c r="A32" s="4" t="s">
        <v>41</v>
      </c>
      <c r="B32" s="4">
        <v>2</v>
      </c>
      <c r="C32" s="4">
        <v>2</v>
      </c>
      <c r="D32" s="4">
        <v>3</v>
      </c>
      <c r="E32" s="4">
        <v>3</v>
      </c>
    </row>
    <row r="33" spans="1:5" ht="11.25">
      <c r="A33" s="4" t="s">
        <v>42</v>
      </c>
      <c r="B33" s="4">
        <v>0</v>
      </c>
      <c r="C33" s="4">
        <v>0</v>
      </c>
      <c r="D33" s="4">
        <v>0</v>
      </c>
      <c r="E33" s="4">
        <v>0</v>
      </c>
    </row>
    <row r="34" spans="1:5" ht="11.25">
      <c r="A34" s="4" t="s">
        <v>57</v>
      </c>
      <c r="B34" s="4">
        <v>0</v>
      </c>
      <c r="C34" s="4">
        <v>0</v>
      </c>
      <c r="D34" s="4">
        <v>0</v>
      </c>
      <c r="E34" s="4">
        <v>0</v>
      </c>
    </row>
    <row r="35" spans="1:5" ht="11.25">
      <c r="A35" s="4" t="s">
        <v>58</v>
      </c>
      <c r="B35" s="4">
        <v>0</v>
      </c>
      <c r="C35" s="4">
        <v>0</v>
      </c>
      <c r="D35" s="4">
        <v>0</v>
      </c>
      <c r="E35" s="4">
        <v>0</v>
      </c>
    </row>
    <row r="36" spans="1:5" ht="11.25">
      <c r="A36" s="4" t="s">
        <v>88</v>
      </c>
      <c r="B36" s="4">
        <v>0</v>
      </c>
      <c r="C36" s="4">
        <v>0</v>
      </c>
      <c r="D36" s="4">
        <v>0</v>
      </c>
      <c r="E36" s="4">
        <v>0</v>
      </c>
    </row>
    <row r="37" spans="1:5" ht="11.25">
      <c r="A37" s="4" t="s">
        <v>97</v>
      </c>
      <c r="B37" s="4">
        <v>2</v>
      </c>
      <c r="C37" s="4">
        <v>2</v>
      </c>
      <c r="D37" s="4">
        <v>2</v>
      </c>
      <c r="E37" s="4">
        <v>2</v>
      </c>
    </row>
    <row r="38" spans="1:5" ht="11.25">
      <c r="A38" s="4" t="s">
        <v>23</v>
      </c>
      <c r="B38" s="4">
        <v>5000</v>
      </c>
      <c r="C38" s="4">
        <v>5000</v>
      </c>
      <c r="D38" s="4">
        <v>5000</v>
      </c>
      <c r="E38" s="4">
        <v>5000</v>
      </c>
    </row>
    <row r="39" spans="1:5" ht="11.25">
      <c r="A39" s="4" t="s">
        <v>24</v>
      </c>
      <c r="B39" s="4">
        <v>0</v>
      </c>
      <c r="C39" s="4">
        <v>0</v>
      </c>
      <c r="D39" s="4">
        <v>0</v>
      </c>
      <c r="E39" s="4">
        <v>0</v>
      </c>
    </row>
    <row r="40" spans="1:5" ht="11.25">
      <c r="A40" s="4" t="s">
        <v>25</v>
      </c>
      <c r="B40" s="4">
        <v>10000</v>
      </c>
      <c r="C40" s="4">
        <v>10000</v>
      </c>
      <c r="D40" s="4">
        <v>10000</v>
      </c>
      <c r="E40" s="4">
        <v>10000</v>
      </c>
    </row>
    <row r="41" spans="1:5" ht="11.25">
      <c r="A41" s="4" t="s">
        <v>26</v>
      </c>
      <c r="B41" s="4">
        <v>10</v>
      </c>
      <c r="C41" s="4">
        <v>10</v>
      </c>
      <c r="D41" s="4">
        <v>10</v>
      </c>
      <c r="E41" s="4">
        <v>10</v>
      </c>
    </row>
    <row r="42" spans="1:5" ht="11.25">
      <c r="A42" s="4" t="s">
        <v>27</v>
      </c>
      <c r="B42" s="4">
        <v>5</v>
      </c>
      <c r="C42" s="4">
        <v>5</v>
      </c>
      <c r="D42" s="4">
        <v>5</v>
      </c>
      <c r="E42" s="4">
        <v>5</v>
      </c>
    </row>
    <row r="43" spans="1:5" ht="11.25">
      <c r="A43" s="4" t="s">
        <v>28</v>
      </c>
      <c r="B43" s="24">
        <f>1/2000</f>
        <v>0.0005</v>
      </c>
      <c r="C43" s="24">
        <f>1/2000</f>
        <v>0.0005</v>
      </c>
      <c r="D43" s="24">
        <f>1/2000</f>
        <v>0.0005</v>
      </c>
      <c r="E43" s="24">
        <f>1/2000</f>
        <v>0.0005</v>
      </c>
    </row>
    <row r="44" spans="1:5" ht="11.25">
      <c r="A44" s="4" t="s">
        <v>29</v>
      </c>
      <c r="B44" s="4">
        <v>0</v>
      </c>
      <c r="C44" s="4">
        <v>0</v>
      </c>
      <c r="D44" s="4">
        <v>0</v>
      </c>
      <c r="E44" s="4">
        <v>0</v>
      </c>
    </row>
    <row r="45" spans="1:5" ht="11.25">
      <c r="A45" s="4" t="s">
        <v>30</v>
      </c>
      <c r="B45" s="4">
        <v>0</v>
      </c>
      <c r="C45" s="4">
        <v>0</v>
      </c>
      <c r="D45" s="4">
        <v>0</v>
      </c>
      <c r="E45" s="4">
        <v>0</v>
      </c>
    </row>
    <row r="46" spans="1:5" ht="11.25">
      <c r="A46" s="4" t="s">
        <v>31</v>
      </c>
      <c r="B46" s="4">
        <v>0</v>
      </c>
      <c r="C46" s="4">
        <v>0</v>
      </c>
      <c r="D46" s="4">
        <v>0</v>
      </c>
      <c r="E46" s="4">
        <v>0</v>
      </c>
    </row>
    <row r="47" spans="1:5" ht="11.25">
      <c r="A47" s="4" t="s">
        <v>32</v>
      </c>
      <c r="B47" s="4">
        <v>0</v>
      </c>
      <c r="C47" s="4">
        <v>0</v>
      </c>
      <c r="D47" s="4">
        <v>0</v>
      </c>
      <c r="E47" s="4">
        <v>0</v>
      </c>
    </row>
    <row r="48" spans="1:5" ht="11.25">
      <c r="A48" s="4" t="s">
        <v>33</v>
      </c>
      <c r="B48" s="4">
        <v>0</v>
      </c>
      <c r="C48" s="4">
        <v>0</v>
      </c>
      <c r="D48" s="4">
        <v>0</v>
      </c>
      <c r="E48" s="4">
        <v>0</v>
      </c>
    </row>
    <row r="49" spans="1:5" ht="11.25">
      <c r="A49" s="4" t="s">
        <v>34</v>
      </c>
      <c r="B49" s="4">
        <v>0</v>
      </c>
      <c r="C49" s="4">
        <v>0</v>
      </c>
      <c r="D49" s="4">
        <v>0</v>
      </c>
      <c r="E49" s="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E5" sqref="E5"/>
    </sheetView>
  </sheetViews>
  <sheetFormatPr defaultColWidth="9.33203125" defaultRowHeight="11.25"/>
  <cols>
    <col min="1" max="1" width="23.5" style="0" customWidth="1"/>
  </cols>
  <sheetData>
    <row r="1" spans="1:22" ht="11.25">
      <c r="A1" s="6" t="s">
        <v>1</v>
      </c>
      <c r="B1" s="6">
        <v>4</v>
      </c>
      <c r="C1" s="3" t="s">
        <v>35</v>
      </c>
      <c r="D1" s="3" t="s">
        <v>59</v>
      </c>
      <c r="E1" s="3" t="s">
        <v>50</v>
      </c>
      <c r="F1" s="3" t="s">
        <v>60</v>
      </c>
      <c r="G1" s="3" t="s">
        <v>61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56.25">
      <c r="A2" s="6" t="s">
        <v>0</v>
      </c>
      <c r="B2" s="6">
        <v>8</v>
      </c>
      <c r="C2" s="3" t="s">
        <v>49</v>
      </c>
      <c r="D2" s="3" t="s">
        <v>59</v>
      </c>
      <c r="E2" s="3" t="s">
        <v>50</v>
      </c>
      <c r="F2" s="8" t="s">
        <v>71</v>
      </c>
      <c r="G2" s="8" t="s">
        <v>72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1.25">
      <c r="A3" s="6" t="s">
        <v>2</v>
      </c>
      <c r="B3" s="6">
        <v>1</v>
      </c>
      <c r="C3" s="3" t="s">
        <v>36</v>
      </c>
      <c r="D3" s="3" t="s">
        <v>9</v>
      </c>
      <c r="E3" s="3" t="s">
        <v>9</v>
      </c>
      <c r="F3" s="3" t="s">
        <v>9</v>
      </c>
      <c r="G3" s="3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1.25">
      <c r="A4" s="6" t="s">
        <v>3</v>
      </c>
      <c r="B4" s="6">
        <v>240</v>
      </c>
      <c r="C4" s="3" t="s">
        <v>43</v>
      </c>
      <c r="D4" s="3">
        <v>1</v>
      </c>
      <c r="E4" s="3">
        <v>1</v>
      </c>
      <c r="F4" s="3">
        <v>1</v>
      </c>
      <c r="G4" s="3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1.25">
      <c r="A5" s="6" t="s">
        <v>4</v>
      </c>
      <c r="B5" s="6">
        <v>60</v>
      </c>
      <c r="C5" s="3" t="s">
        <v>44</v>
      </c>
      <c r="D5" s="3">
        <v>1</v>
      </c>
      <c r="E5" s="3">
        <v>1</v>
      </c>
      <c r="F5" s="3">
        <v>1</v>
      </c>
      <c r="G5" s="3">
        <v>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1.25">
      <c r="A6" s="6" t="s">
        <v>5</v>
      </c>
      <c r="B6" s="6">
        <v>2</v>
      </c>
      <c r="C6" s="3" t="s">
        <v>47</v>
      </c>
      <c r="D6" s="3" t="s">
        <v>46</v>
      </c>
      <c r="E6" s="3" t="s">
        <v>46</v>
      </c>
      <c r="F6" s="3" t="s">
        <v>46</v>
      </c>
      <c r="G6" s="3" t="s">
        <v>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1.25">
      <c r="A7" s="6" t="s">
        <v>6</v>
      </c>
      <c r="B7" s="6">
        <v>10</v>
      </c>
      <c r="C7" s="3" t="s">
        <v>45</v>
      </c>
      <c r="D7" s="3" t="s">
        <v>38</v>
      </c>
      <c r="E7" s="3" t="s">
        <v>38</v>
      </c>
      <c r="F7" s="3" t="s">
        <v>38</v>
      </c>
      <c r="G7" s="3" t="s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1.25">
      <c r="A8" s="6" t="s">
        <v>7</v>
      </c>
      <c r="B8" s="6">
        <v>5</v>
      </c>
      <c r="C8" s="3" t="s">
        <v>77</v>
      </c>
      <c r="D8" s="3" t="s">
        <v>90</v>
      </c>
      <c r="E8" s="3" t="s">
        <v>90</v>
      </c>
      <c r="F8" s="3" t="s">
        <v>90</v>
      </c>
      <c r="G8" s="3" t="s">
        <v>90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>
      <c r="A9" s="6" t="s">
        <v>48</v>
      </c>
      <c r="B9" s="14" t="s">
        <v>46</v>
      </c>
      <c r="C9" s="3"/>
      <c r="D9" s="3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1.25">
      <c r="A10" s="6" t="s">
        <v>80</v>
      </c>
      <c r="B10" s="6">
        <v>28</v>
      </c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1.25">
      <c r="A11" s="6" t="s">
        <v>89</v>
      </c>
      <c r="B11" s="6">
        <v>0</v>
      </c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1.25">
      <c r="A12" s="6" t="s">
        <v>83</v>
      </c>
      <c r="B12" s="6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1.25">
      <c r="A13" s="6"/>
      <c r="B13" s="6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1.25">
      <c r="A14" s="6"/>
      <c r="B14" s="6"/>
      <c r="C14" s="3"/>
      <c r="D14" s="3"/>
      <c r="E14" s="3"/>
      <c r="F14" s="3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1.25">
      <c r="A15" s="6"/>
      <c r="B15" s="6"/>
      <c r="C15" s="3"/>
      <c r="D15" s="3"/>
      <c r="E15" s="3"/>
      <c r="F15" s="3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1.25">
      <c r="A16" s="6"/>
      <c r="B16" s="6"/>
      <c r="C16" s="3"/>
      <c r="D16" s="3"/>
      <c r="E16" s="3"/>
      <c r="F16" s="3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1.25">
      <c r="A17" s="6" t="s">
        <v>98</v>
      </c>
      <c r="B17" s="6" t="s">
        <v>90</v>
      </c>
      <c r="C17" s="3"/>
      <c r="D17" s="3"/>
      <c r="E17" s="3"/>
      <c r="F17" s="3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1.25">
      <c r="A18" s="6"/>
      <c r="B18" s="6"/>
      <c r="C18" s="3"/>
      <c r="D18" s="3"/>
      <c r="E18" s="3"/>
      <c r="F18" s="3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1.25">
      <c r="A19" s="6"/>
      <c r="B19" s="6"/>
      <c r="C19" s="3"/>
      <c r="D19" s="3"/>
      <c r="E19" s="3"/>
      <c r="F19" s="3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1.25">
      <c r="A20" s="4" t="s">
        <v>52</v>
      </c>
      <c r="B20" s="4" t="s">
        <v>10</v>
      </c>
      <c r="C20" s="4" t="s">
        <v>11</v>
      </c>
      <c r="D20" s="5" t="s">
        <v>54</v>
      </c>
      <c r="E20" s="5" t="s">
        <v>59</v>
      </c>
      <c r="F20" s="5" t="s">
        <v>50</v>
      </c>
      <c r="G20" s="5" t="s">
        <v>60</v>
      </c>
      <c r="H20" s="5" t="s">
        <v>61</v>
      </c>
      <c r="I20" s="5" t="s">
        <v>51</v>
      </c>
      <c r="J20" s="9" t="s">
        <v>62</v>
      </c>
      <c r="K20" s="9" t="s">
        <v>75</v>
      </c>
      <c r="L20" s="10" t="s">
        <v>63</v>
      </c>
      <c r="M20" s="10" t="s">
        <v>64</v>
      </c>
      <c r="N20" s="10" t="s">
        <v>65</v>
      </c>
      <c r="O20" s="10" t="s">
        <v>66</v>
      </c>
      <c r="P20" s="10" t="s">
        <v>67</v>
      </c>
      <c r="Q20" s="10" t="s">
        <v>68</v>
      </c>
      <c r="R20" s="10" t="s">
        <v>69</v>
      </c>
      <c r="S20" s="10" t="s">
        <v>70</v>
      </c>
      <c r="T20" s="1" t="s">
        <v>95</v>
      </c>
      <c r="U20" s="1"/>
      <c r="V20" s="1"/>
    </row>
    <row r="21" spans="1:22" ht="11.25">
      <c r="A21" s="4" t="s">
        <v>8</v>
      </c>
      <c r="B21" s="4">
        <v>4050</v>
      </c>
      <c r="C21" s="4">
        <v>1490</v>
      </c>
      <c r="D21" s="5" t="s">
        <v>18</v>
      </c>
      <c r="E21" s="5">
        <f>IF(T21=1,10,40)</f>
        <v>40</v>
      </c>
      <c r="F21" s="5">
        <v>101</v>
      </c>
      <c r="G21" s="5">
        <f>MAX(25-E21,0)</f>
        <v>0</v>
      </c>
      <c r="H21" s="5">
        <f>MAX(E21-25,0)</f>
        <v>15</v>
      </c>
      <c r="I21" s="5">
        <v>0.01</v>
      </c>
      <c r="J21" s="10" t="s">
        <v>18</v>
      </c>
      <c r="K21" s="10"/>
      <c r="L21" s="10"/>
      <c r="M21" s="10"/>
      <c r="N21" s="10"/>
      <c r="O21" s="10"/>
      <c r="P21" s="10"/>
      <c r="Q21" s="10"/>
      <c r="R21" s="10"/>
      <c r="S21" s="10"/>
      <c r="T21">
        <f ca="1">INT(1+RAND()*2)</f>
        <v>2</v>
      </c>
      <c r="U21" s="1"/>
      <c r="V21" s="1"/>
    </row>
    <row r="22" spans="1:22" ht="11.25">
      <c r="A22" s="4" t="s">
        <v>19</v>
      </c>
      <c r="B22" s="4">
        <v>-248</v>
      </c>
      <c r="C22" s="4">
        <v>124</v>
      </c>
      <c r="D22" s="5" t="s">
        <v>12</v>
      </c>
      <c r="E22" s="5">
        <f aca="true" t="shared" si="0" ref="E22:E28">IF(T22=1,10,40)</f>
        <v>40</v>
      </c>
      <c r="F22" s="5">
        <v>101</v>
      </c>
      <c r="G22" s="5">
        <f aca="true" t="shared" si="1" ref="G22:G28">MAX(25-E22,0)</f>
        <v>0</v>
      </c>
      <c r="H22" s="5">
        <f aca="true" t="shared" si="2" ref="H22:H28">MAX(E22-25,0)</f>
        <v>15</v>
      </c>
      <c r="I22" s="5">
        <v>0.01</v>
      </c>
      <c r="J22" s="10" t="s">
        <v>12</v>
      </c>
      <c r="K22" s="10"/>
      <c r="L22" s="10"/>
      <c r="M22" s="10"/>
      <c r="N22" s="10"/>
      <c r="O22" s="10"/>
      <c r="P22" s="10"/>
      <c r="Q22" s="10"/>
      <c r="R22" s="10"/>
      <c r="S22" s="10"/>
      <c r="T22">
        <f aca="true" ca="1" t="shared" si="3" ref="T22:T28">INT(1+RAND()*2)</f>
        <v>2</v>
      </c>
      <c r="U22" s="1"/>
      <c r="V22" s="1"/>
    </row>
    <row r="23" spans="1:22" ht="11.25">
      <c r="A23" s="4" t="s">
        <v>20</v>
      </c>
      <c r="B23" s="4">
        <v>58</v>
      </c>
      <c r="C23" s="4">
        <v>10</v>
      </c>
      <c r="D23" s="5" t="s">
        <v>13</v>
      </c>
      <c r="E23" s="5">
        <f t="shared" si="0"/>
        <v>10</v>
      </c>
      <c r="F23" s="5">
        <v>101</v>
      </c>
      <c r="G23" s="5">
        <f t="shared" si="1"/>
        <v>15</v>
      </c>
      <c r="H23" s="5">
        <f t="shared" si="2"/>
        <v>0</v>
      </c>
      <c r="I23" s="5">
        <v>0.01</v>
      </c>
      <c r="J23" s="10" t="s">
        <v>13</v>
      </c>
      <c r="K23" s="10"/>
      <c r="L23" s="10"/>
      <c r="M23" s="10"/>
      <c r="N23" s="10"/>
      <c r="O23" s="10"/>
      <c r="P23" s="10"/>
      <c r="Q23" s="10"/>
      <c r="R23" s="10"/>
      <c r="S23" s="10"/>
      <c r="T23">
        <f ca="1" t="shared" si="3"/>
        <v>1</v>
      </c>
      <c r="U23" s="1"/>
      <c r="V23" s="1"/>
    </row>
    <row r="24" spans="1:22" ht="11.25">
      <c r="A24" s="4" t="s">
        <v>39</v>
      </c>
      <c r="B24" s="4">
        <v>0</v>
      </c>
      <c r="C24" s="4">
        <v>0</v>
      </c>
      <c r="D24" s="5" t="s">
        <v>14</v>
      </c>
      <c r="E24" s="5">
        <f t="shared" si="0"/>
        <v>40</v>
      </c>
      <c r="F24" s="5">
        <v>101</v>
      </c>
      <c r="G24" s="5">
        <f t="shared" si="1"/>
        <v>0</v>
      </c>
      <c r="H24" s="5">
        <f t="shared" si="2"/>
        <v>15</v>
      </c>
      <c r="I24" s="5">
        <v>0.01</v>
      </c>
      <c r="J24" s="10" t="s">
        <v>14</v>
      </c>
      <c r="K24" s="10"/>
      <c r="L24" s="10"/>
      <c r="M24" s="10"/>
      <c r="N24" s="10"/>
      <c r="O24" s="10"/>
      <c r="P24" s="10"/>
      <c r="Q24" s="10"/>
      <c r="R24" s="10"/>
      <c r="S24" s="10"/>
      <c r="T24">
        <f ca="1" t="shared" si="3"/>
        <v>2</v>
      </c>
      <c r="U24" s="1"/>
      <c r="V24" s="1"/>
    </row>
    <row r="25" spans="1:22" ht="11.25">
      <c r="A25" s="4" t="s">
        <v>40</v>
      </c>
      <c r="B25" s="4">
        <v>0</v>
      </c>
      <c r="C25" s="4">
        <v>0</v>
      </c>
      <c r="D25" s="5" t="s">
        <v>15</v>
      </c>
      <c r="E25" s="5">
        <f t="shared" si="0"/>
        <v>10</v>
      </c>
      <c r="F25" s="5">
        <v>101</v>
      </c>
      <c r="G25" s="5">
        <f t="shared" si="1"/>
        <v>15</v>
      </c>
      <c r="H25" s="5">
        <f t="shared" si="2"/>
        <v>0</v>
      </c>
      <c r="I25" s="5">
        <v>0.01</v>
      </c>
      <c r="J25" s="10" t="s">
        <v>15</v>
      </c>
      <c r="K25" s="10"/>
      <c r="L25" s="10"/>
      <c r="M25" s="10"/>
      <c r="N25" s="10"/>
      <c r="O25" s="10"/>
      <c r="P25" s="10"/>
      <c r="Q25" s="10"/>
      <c r="R25" s="10"/>
      <c r="S25" s="10"/>
      <c r="T25">
        <f ca="1" t="shared" si="3"/>
        <v>1</v>
      </c>
      <c r="U25" s="1"/>
      <c r="V25" s="1"/>
    </row>
    <row r="26" spans="1:22" ht="11.25">
      <c r="A26" s="4" t="s">
        <v>21</v>
      </c>
      <c r="B26" s="4">
        <v>0</v>
      </c>
      <c r="C26" s="4">
        <v>0</v>
      </c>
      <c r="D26" s="5" t="s">
        <v>16</v>
      </c>
      <c r="E26" s="5">
        <f t="shared" si="0"/>
        <v>40</v>
      </c>
      <c r="F26" s="5">
        <v>101</v>
      </c>
      <c r="G26" s="5">
        <f t="shared" si="1"/>
        <v>0</v>
      </c>
      <c r="H26" s="5">
        <f t="shared" si="2"/>
        <v>15</v>
      </c>
      <c r="I26" s="5">
        <v>0.01</v>
      </c>
      <c r="J26" s="10" t="s">
        <v>16</v>
      </c>
      <c r="K26" s="10"/>
      <c r="L26" s="10"/>
      <c r="M26" s="10"/>
      <c r="N26" s="10"/>
      <c r="O26" s="10"/>
      <c r="P26" s="10"/>
      <c r="Q26" s="10"/>
      <c r="R26" s="10"/>
      <c r="S26" s="10"/>
      <c r="T26">
        <f ca="1" t="shared" si="3"/>
        <v>2</v>
      </c>
      <c r="U26" s="1"/>
      <c r="V26" s="1"/>
    </row>
    <row r="27" spans="1:22" ht="11.25">
      <c r="A27" s="4" t="s">
        <v>22</v>
      </c>
      <c r="B27" s="4">
        <v>0</v>
      </c>
      <c r="C27" s="4">
        <v>0</v>
      </c>
      <c r="D27" s="5" t="s">
        <v>17</v>
      </c>
      <c r="E27" s="5">
        <f t="shared" si="0"/>
        <v>10</v>
      </c>
      <c r="F27" s="5">
        <v>101</v>
      </c>
      <c r="G27" s="5">
        <f t="shared" si="1"/>
        <v>15</v>
      </c>
      <c r="H27" s="5">
        <f t="shared" si="2"/>
        <v>0</v>
      </c>
      <c r="I27" s="5">
        <v>0.01</v>
      </c>
      <c r="J27" s="10" t="s">
        <v>17</v>
      </c>
      <c r="K27" s="10"/>
      <c r="L27" s="10"/>
      <c r="M27" s="10"/>
      <c r="N27" s="10"/>
      <c r="O27" s="10"/>
      <c r="P27" s="10"/>
      <c r="Q27" s="10"/>
      <c r="R27" s="10"/>
      <c r="S27" s="10"/>
      <c r="T27">
        <f ca="1" t="shared" si="3"/>
        <v>1</v>
      </c>
      <c r="U27" s="1"/>
      <c r="V27" s="1"/>
    </row>
    <row r="28" spans="1:22" ht="11.25">
      <c r="A28" s="4" t="s">
        <v>41</v>
      </c>
      <c r="B28" s="4">
        <v>0</v>
      </c>
      <c r="C28" s="4">
        <v>0</v>
      </c>
      <c r="D28" s="5" t="s">
        <v>37</v>
      </c>
      <c r="E28" s="5">
        <f t="shared" si="0"/>
        <v>40</v>
      </c>
      <c r="F28" s="5">
        <v>101</v>
      </c>
      <c r="G28" s="5">
        <f t="shared" si="1"/>
        <v>0</v>
      </c>
      <c r="H28" s="5">
        <f t="shared" si="2"/>
        <v>15</v>
      </c>
      <c r="I28" s="5">
        <v>0.01</v>
      </c>
      <c r="J28" s="10" t="s">
        <v>37</v>
      </c>
      <c r="K28" s="10"/>
      <c r="L28" s="10"/>
      <c r="M28" s="10"/>
      <c r="N28" s="10"/>
      <c r="O28" s="10"/>
      <c r="P28" s="10"/>
      <c r="Q28" s="10"/>
      <c r="R28" s="10"/>
      <c r="S28" s="10"/>
      <c r="T28">
        <f ca="1" t="shared" si="3"/>
        <v>2</v>
      </c>
      <c r="U28" s="1"/>
      <c r="V28" s="1"/>
    </row>
    <row r="29" spans="1:22" ht="11.25">
      <c r="A29" s="4" t="s">
        <v>42</v>
      </c>
      <c r="B29" s="4">
        <v>0</v>
      </c>
      <c r="C29" s="4">
        <v>0</v>
      </c>
      <c r="D29" s="1"/>
      <c r="E29" s="1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1.25">
      <c r="A30" s="4" t="s">
        <v>23</v>
      </c>
      <c r="B30" s="4">
        <v>-100000000</v>
      </c>
      <c r="C30" s="4">
        <v>-100000000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1.25">
      <c r="A31" s="4" t="s">
        <v>24</v>
      </c>
      <c r="B31" s="4">
        <v>-100000000</v>
      </c>
      <c r="C31" s="4">
        <v>-100000000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1.25">
      <c r="A32" s="4" t="s">
        <v>25</v>
      </c>
      <c r="B32" s="4">
        <v>100000000</v>
      </c>
      <c r="C32" s="4">
        <v>100000000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1.25">
      <c r="A33" s="4" t="s">
        <v>26</v>
      </c>
      <c r="B33" s="4">
        <v>100000000</v>
      </c>
      <c r="C33" s="4">
        <v>100000000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1.25">
      <c r="A34" s="4" t="s">
        <v>27</v>
      </c>
      <c r="B34" s="4">
        <v>0</v>
      </c>
      <c r="C34" s="4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1.25">
      <c r="A35" s="4" t="s">
        <v>28</v>
      </c>
      <c r="B35" s="4">
        <v>0.0001</v>
      </c>
      <c r="C35" s="4">
        <v>0.0001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1.25">
      <c r="A36" s="4" t="s">
        <v>29</v>
      </c>
      <c r="B36" s="4">
        <v>0</v>
      </c>
      <c r="C36" s="4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1.25">
      <c r="A37" s="4" t="s">
        <v>30</v>
      </c>
      <c r="B37" s="4">
        <v>0</v>
      </c>
      <c r="C37" s="4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1.25">
      <c r="A38" s="4" t="s">
        <v>31</v>
      </c>
      <c r="B38" s="4">
        <v>0</v>
      </c>
      <c r="C38" s="4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1.25">
      <c r="A39" s="4" t="s">
        <v>32</v>
      </c>
      <c r="B39" s="4">
        <v>0</v>
      </c>
      <c r="C39" s="4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1.25">
      <c r="A40" s="4" t="s">
        <v>33</v>
      </c>
      <c r="B40" s="4">
        <v>0</v>
      </c>
      <c r="C40" s="4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1.25">
      <c r="A41" s="4" t="s">
        <v>34</v>
      </c>
      <c r="B41" s="4">
        <v>0</v>
      </c>
      <c r="C41" s="4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OSFTS</dc:creator>
  <cp:keywords/>
  <dc:description/>
  <cp:lastModifiedBy>GSIA Faculty</cp:lastModifiedBy>
  <dcterms:created xsi:type="dcterms:W3CDTF">2000-12-13T16:07:36Z</dcterms:created>
  <dcterms:modified xsi:type="dcterms:W3CDTF">2005-01-14T15:59:37Z</dcterms:modified>
  <cp:category/>
  <cp:version/>
  <cp:contentType/>
  <cp:contentStatus/>
</cp:coreProperties>
</file>